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gyholding-my.sharepoint.com/personal/gph_martinb_globalportsholding_com1/Documents/IR Folder/2024- Releases/"/>
    </mc:Choice>
  </mc:AlternateContent>
  <xr:revisionPtr revIDLastSave="16" documentId="8_{6AD9474F-5943-465C-BD2F-B63DFA72A071}" xr6:coauthVersionLast="47" xr6:coauthVersionMax="47" xr10:uidLastSave="{A6DAA4A9-E85B-4CFB-B440-B4EC439B145F}"/>
  <bookViews>
    <workbookView xWindow="-98" yWindow="-98" windowWidth="23236" windowHeight="13875" activeTab="5" xr2:uid="{00000000-000D-0000-FFFF-FFFF00000000}"/>
  </bookViews>
  <sheets>
    <sheet name=" " sheetId="3" r:id="rId1"/>
    <sheet name="Disclaimer" sheetId="13" r:id="rId2"/>
    <sheet name="Notes" sheetId="11" r:id="rId3"/>
    <sheet name="Occupancy_2024" sheetId="24" r:id="rId4"/>
    <sheet name="Traffic&gt;" sheetId="25" r:id="rId5"/>
    <sheet name="July-24" sheetId="51" r:id="rId6"/>
    <sheet name="June-24" sheetId="50" r:id="rId7"/>
    <sheet name="May-24" sheetId="49" r:id="rId8"/>
    <sheet name="Apr-24" sheetId="48" r:id="rId9"/>
    <sheet name="Mar-24" sheetId="47" r:id="rId10"/>
    <sheet name="Feb-24" sheetId="46" r:id="rId11"/>
    <sheet name="Jan-24" sheetId="45" r:id="rId12"/>
    <sheet name="Dec-23" sheetId="44" r:id="rId13"/>
    <sheet name="Nov-23" sheetId="43" r:id="rId14"/>
    <sheet name="Oct-23" sheetId="41" r:id="rId15"/>
    <sheet name="Sep-23" sheetId="40" r:id="rId16"/>
    <sheet name="Aug-23" sheetId="38" r:id="rId17"/>
    <sheet name="July-23" sheetId="37" r:id="rId18"/>
    <sheet name="June-23" sheetId="36" r:id="rId19"/>
    <sheet name="May-23" sheetId="35" r:id="rId20"/>
    <sheet name="Apr-23" sheetId="34" r:id="rId21"/>
    <sheet name="Mar-23" sheetId="33" r:id="rId22"/>
    <sheet name="Mar-23_old structure" sheetId="32" r:id="rId23"/>
    <sheet name="Feb-23" sheetId="31" r:id="rId24"/>
    <sheet name="Jan-23" sheetId="30" r:id="rId25"/>
    <sheet name="Dec-22" sheetId="29" r:id="rId26"/>
    <sheet name="Nov-22" sheetId="28" r:id="rId27"/>
    <sheet name="Oct-22" sheetId="27" r:id="rId28"/>
    <sheet name="Sep-22" sheetId="26" r:id="rId29"/>
    <sheet name="Aug-22" sheetId="22" r:id="rId30"/>
    <sheet name="Jul-22" sheetId="21" r:id="rId31"/>
    <sheet name="Jun-22" sheetId="20" r:id="rId32"/>
    <sheet name="May-22" sheetId="19" r:id="rId33"/>
    <sheet name="Apr-22" sheetId="18" r:id="rId34"/>
    <sheet name="Mar-22" sheetId="17" r:id="rId35"/>
    <sheet name="Feb-22" sheetId="16" r:id="rId36"/>
    <sheet name="Jan-22" sheetId="15" r:id="rId37"/>
    <sheet name="Dec-21" sheetId="14" r:id="rId38"/>
    <sheet name="Nov-21" sheetId="10" r:id="rId39"/>
    <sheet name="Oct-21" sheetId="9" r:id="rId40"/>
    <sheet name="Sept-21" sheetId="1" r:id="rId41"/>
  </sheets>
  <externalReferences>
    <externalReference r:id="rId42"/>
    <externalReference r:id="rId43"/>
    <externalReference r:id="rId44"/>
    <externalReference r:id="rId45"/>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Notes!$A$1:$CA$40</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33" hidden="1">'Apr-22'!$X:$XFD</definedName>
    <definedName name="Z_5F6D01E3_9E6F_4D7F_980F_63899AF95899_.wvu.Cols" localSheetId="29" hidden="1">'Aug-22'!$X:$XFD</definedName>
    <definedName name="Z_5F6D01E3_9E6F_4D7F_980F_63899AF95899_.wvu.Cols" localSheetId="37" hidden="1">'Dec-21'!$S:$XFD</definedName>
    <definedName name="Z_5F6D01E3_9E6F_4D7F_980F_63899AF95899_.wvu.Cols" localSheetId="25" hidden="1">'Dec-22'!$X:$XFD</definedName>
    <definedName name="Z_5F6D01E3_9E6F_4D7F_980F_63899AF95899_.wvu.Cols" localSheetId="1" hidden="1">Disclaimer!$X:$XFD</definedName>
    <definedName name="Z_5F6D01E3_9E6F_4D7F_980F_63899AF95899_.wvu.Cols" localSheetId="35" hidden="1">'Feb-22'!$X:$XFD</definedName>
    <definedName name="Z_5F6D01E3_9E6F_4D7F_980F_63899AF95899_.wvu.Cols" localSheetId="36" hidden="1">'Jan-22'!$X:$XFD</definedName>
    <definedName name="Z_5F6D01E3_9E6F_4D7F_980F_63899AF95899_.wvu.Cols" localSheetId="24" hidden="1">'Jan-23'!$AC:$XFD</definedName>
    <definedName name="Z_5F6D01E3_9E6F_4D7F_980F_63899AF95899_.wvu.Cols" localSheetId="30" hidden="1">'Jul-22'!$X:$XFD</definedName>
    <definedName name="Z_5F6D01E3_9E6F_4D7F_980F_63899AF95899_.wvu.Cols" localSheetId="31" hidden="1">'Jun-22'!$X:$XFD</definedName>
    <definedName name="Z_5F6D01E3_9E6F_4D7F_980F_63899AF95899_.wvu.Cols" localSheetId="34" hidden="1">'Mar-22'!$X:$XFD</definedName>
    <definedName name="Z_5F6D01E3_9E6F_4D7F_980F_63899AF95899_.wvu.Cols" localSheetId="32" hidden="1">'May-22'!$X:$XFD</definedName>
    <definedName name="Z_5F6D01E3_9E6F_4D7F_980F_63899AF95899_.wvu.Cols" localSheetId="2" hidden="1">Notes!$S:$XFD</definedName>
    <definedName name="Z_5F6D01E3_9E6F_4D7F_980F_63899AF95899_.wvu.Cols" localSheetId="38" hidden="1">'Nov-21'!$S:$XFD</definedName>
    <definedName name="Z_5F6D01E3_9E6F_4D7F_980F_63899AF95899_.wvu.Cols" localSheetId="26" hidden="1">'Nov-22'!$X:$XFD</definedName>
    <definedName name="Z_5F6D01E3_9E6F_4D7F_980F_63899AF95899_.wvu.Cols" localSheetId="3" hidden="1">Occupancy_2024!$AK:$XFD</definedName>
    <definedName name="Z_5F6D01E3_9E6F_4D7F_980F_63899AF95899_.wvu.Cols" localSheetId="39" hidden="1">'Oct-21'!$S:$XFD</definedName>
    <definedName name="Z_5F6D01E3_9E6F_4D7F_980F_63899AF95899_.wvu.Cols" localSheetId="27" hidden="1">'Oct-22'!$X:$XFD</definedName>
    <definedName name="Z_5F6D01E3_9E6F_4D7F_980F_63899AF95899_.wvu.Cols" localSheetId="28" hidden="1">'Sep-22'!$X:$XFD</definedName>
    <definedName name="Z_5F6D01E3_9E6F_4D7F_980F_63899AF95899_.wvu.Cols" localSheetId="40"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Notes!$A$1:$CA$40</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33" hidden="1">'Apr-22'!$49:$1048576,'Apr-22'!$30:$48</definedName>
    <definedName name="Z_5F6D01E3_9E6F_4D7F_980F_63899AF95899_.wvu.Rows" localSheetId="37" hidden="1">'Dec-21'!$49:$1048576,'Dec-21'!$30:$48</definedName>
    <definedName name="Z_5F6D01E3_9E6F_4D7F_980F_63899AF95899_.wvu.Rows" localSheetId="1" hidden="1">Disclaimer!$45:$1048576,Disclaimer!$30:$44</definedName>
    <definedName name="Z_5F6D01E3_9E6F_4D7F_980F_63899AF95899_.wvu.Rows" localSheetId="35" hidden="1">'Feb-22'!$49:$1048576,'Feb-22'!$30:$48</definedName>
    <definedName name="Z_5F6D01E3_9E6F_4D7F_980F_63899AF95899_.wvu.Rows" localSheetId="36" hidden="1">'Jan-22'!$49:$1048576,'Jan-22'!$30:$48</definedName>
    <definedName name="Z_5F6D01E3_9E6F_4D7F_980F_63899AF95899_.wvu.Rows" localSheetId="31" hidden="1">'Jun-22'!$49:$1048576,'Jun-22'!$30:$48</definedName>
    <definedName name="Z_5F6D01E3_9E6F_4D7F_980F_63899AF95899_.wvu.Rows" localSheetId="34" hidden="1">'Mar-22'!$49:$1048576,'Mar-22'!$30:$48</definedName>
    <definedName name="Z_5F6D01E3_9E6F_4D7F_980F_63899AF95899_.wvu.Rows" localSheetId="32" hidden="1">'May-22'!$49:$1048576,'May-22'!$30:$48</definedName>
    <definedName name="Z_5F6D01E3_9E6F_4D7F_980F_63899AF95899_.wvu.Rows" localSheetId="2" hidden="1">Notes!$50:$1048576,Notes!$32:$49</definedName>
    <definedName name="Z_5F6D01E3_9E6F_4D7F_980F_63899AF95899_.wvu.Rows" localSheetId="38" hidden="1">'Nov-21'!$49:$1048576,'Nov-21'!$30:$48</definedName>
    <definedName name="Z_5F6D01E3_9E6F_4D7F_980F_63899AF95899_.wvu.Rows" localSheetId="39" hidden="1">'Oct-21'!$49:$1048576,'Oct-21'!$30:$48</definedName>
    <definedName name="Z_5F6D01E3_9E6F_4D7F_980F_63899AF95899_.wvu.Rows" localSheetId="40"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7" i="46" l="1"/>
  <c r="R37" i="47" s="1"/>
  <c r="R38" i="46"/>
  <c r="R38" i="47" s="1"/>
  <c r="Q13" i="48"/>
  <c r="Q38" i="48"/>
  <c r="Q37" i="48"/>
  <c r="R43" i="47"/>
  <c r="R41" i="47"/>
  <c r="R40" i="47"/>
  <c r="Q19" i="51"/>
  <c r="Q14" i="51"/>
  <c r="V50" i="51"/>
  <c r="U50" i="51"/>
  <c r="T50" i="51"/>
  <c r="S50" i="51"/>
  <c r="R50" i="51"/>
  <c r="Q50" i="51"/>
  <c r="V49" i="51"/>
  <c r="U49" i="51"/>
  <c r="T49" i="51"/>
  <c r="S49" i="51"/>
  <c r="R49" i="51"/>
  <c r="Q49" i="51"/>
  <c r="V47" i="51"/>
  <c r="U47" i="51"/>
  <c r="T47" i="51"/>
  <c r="S47" i="51"/>
  <c r="R47" i="51"/>
  <c r="Q47" i="51"/>
  <c r="V46" i="51"/>
  <c r="U46" i="51"/>
  <c r="T46" i="51"/>
  <c r="S46" i="51"/>
  <c r="R46" i="51"/>
  <c r="Q46" i="51"/>
  <c r="V44" i="51"/>
  <c r="U44" i="51"/>
  <c r="T44" i="51"/>
  <c r="S44" i="51"/>
  <c r="R44" i="51"/>
  <c r="Q44" i="51"/>
  <c r="V43" i="51"/>
  <c r="U43" i="51"/>
  <c r="T43" i="51"/>
  <c r="S43" i="51"/>
  <c r="R43" i="51"/>
  <c r="Q43" i="51"/>
  <c r="V41" i="51"/>
  <c r="U41" i="51"/>
  <c r="T41" i="51"/>
  <c r="S41" i="51"/>
  <c r="R41" i="51"/>
  <c r="Q41" i="51"/>
  <c r="V40" i="51"/>
  <c r="U40" i="51"/>
  <c r="T40" i="51"/>
  <c r="S40" i="51"/>
  <c r="R40" i="51"/>
  <c r="Q40" i="51"/>
  <c r="V38" i="51"/>
  <c r="U38" i="51"/>
  <c r="Z38" i="51" s="1"/>
  <c r="T38" i="51"/>
  <c r="S38" i="51"/>
  <c r="R38" i="51"/>
  <c r="V37" i="51"/>
  <c r="U37" i="51"/>
  <c r="T37" i="51"/>
  <c r="S37" i="51"/>
  <c r="R37" i="51"/>
  <c r="Q37" i="51"/>
  <c r="V26" i="51"/>
  <c r="U26" i="51"/>
  <c r="T26" i="51"/>
  <c r="S26" i="51"/>
  <c r="R26" i="51"/>
  <c r="Q26" i="51"/>
  <c r="V25" i="51"/>
  <c r="U25" i="51"/>
  <c r="Z25" i="51" s="1"/>
  <c r="T25" i="51"/>
  <c r="S25" i="51"/>
  <c r="R25" i="51"/>
  <c r="Q25" i="51"/>
  <c r="V23" i="51"/>
  <c r="U23" i="51"/>
  <c r="T23" i="51"/>
  <c r="S23" i="51"/>
  <c r="R23" i="51"/>
  <c r="Q23" i="51"/>
  <c r="V22" i="51"/>
  <c r="U22" i="51"/>
  <c r="T22" i="51"/>
  <c r="S22" i="51"/>
  <c r="R22" i="51"/>
  <c r="Q22" i="51"/>
  <c r="V20" i="51"/>
  <c r="U20" i="51"/>
  <c r="T20" i="51"/>
  <c r="S20" i="51"/>
  <c r="R20" i="51"/>
  <c r="Q20" i="51"/>
  <c r="V19" i="51"/>
  <c r="U19" i="51"/>
  <c r="T19" i="51"/>
  <c r="S19" i="51"/>
  <c r="R19" i="51"/>
  <c r="V17" i="51"/>
  <c r="U17" i="51"/>
  <c r="T17" i="51"/>
  <c r="S17" i="51"/>
  <c r="X17" i="51" s="1"/>
  <c r="R17" i="51"/>
  <c r="Q17" i="51"/>
  <c r="V16" i="51"/>
  <c r="U16" i="51"/>
  <c r="T16" i="51"/>
  <c r="S16" i="51"/>
  <c r="R16" i="51"/>
  <c r="Q16" i="51"/>
  <c r="W16" i="51" s="1"/>
  <c r="V14" i="51"/>
  <c r="U14" i="51"/>
  <c r="T14" i="51"/>
  <c r="S14" i="51"/>
  <c r="R14" i="51"/>
  <c r="Q28" i="51"/>
  <c r="V13" i="51"/>
  <c r="V27" i="51" s="1"/>
  <c r="U13" i="51"/>
  <c r="U27" i="51" s="1"/>
  <c r="T13" i="51"/>
  <c r="S13" i="51"/>
  <c r="R13" i="51"/>
  <c r="AF52" i="51"/>
  <c r="AE52" i="51"/>
  <c r="AD52" i="51"/>
  <c r="AC52" i="51"/>
  <c r="AF51" i="51"/>
  <c r="AE51" i="51"/>
  <c r="AD51" i="51"/>
  <c r="AC51" i="51"/>
  <c r="K50" i="51"/>
  <c r="J50" i="51"/>
  <c r="I50" i="51"/>
  <c r="H50" i="51"/>
  <c r="G50" i="51"/>
  <c r="F50" i="51"/>
  <c r="K49" i="51"/>
  <c r="J49" i="51"/>
  <c r="I49" i="51"/>
  <c r="H49" i="51"/>
  <c r="G49" i="51"/>
  <c r="F49" i="51"/>
  <c r="K47" i="51"/>
  <c r="J47" i="51"/>
  <c r="I47" i="51"/>
  <c r="H47" i="51"/>
  <c r="G47" i="51"/>
  <c r="AA47" i="51" s="1"/>
  <c r="F47" i="51"/>
  <c r="K46" i="51"/>
  <c r="J46" i="51"/>
  <c r="I46" i="51"/>
  <c r="H46" i="51"/>
  <c r="G46" i="51"/>
  <c r="F46" i="51"/>
  <c r="J44" i="51"/>
  <c r="I44" i="51"/>
  <c r="H44" i="51"/>
  <c r="F44" i="51"/>
  <c r="K43" i="51"/>
  <c r="J43" i="51"/>
  <c r="I43" i="51"/>
  <c r="H43" i="51"/>
  <c r="G43" i="51"/>
  <c r="F43" i="51"/>
  <c r="N43" i="51" s="1"/>
  <c r="K41" i="51"/>
  <c r="J41" i="51"/>
  <c r="I41" i="51"/>
  <c r="H41" i="51"/>
  <c r="G41" i="51"/>
  <c r="F41" i="51"/>
  <c r="K40" i="51"/>
  <c r="J40" i="51"/>
  <c r="I40" i="51"/>
  <c r="H40" i="51"/>
  <c r="M40" i="51" s="1"/>
  <c r="G40" i="51"/>
  <c r="F40" i="51"/>
  <c r="K38" i="51"/>
  <c r="J38" i="51"/>
  <c r="I38" i="51"/>
  <c r="H38" i="51"/>
  <c r="G38" i="51"/>
  <c r="F38" i="51"/>
  <c r="Q38" i="51" s="1"/>
  <c r="K37" i="51"/>
  <c r="J37" i="51"/>
  <c r="I37" i="51"/>
  <c r="H37" i="51"/>
  <c r="G37" i="51"/>
  <c r="F37" i="51"/>
  <c r="AF28" i="51"/>
  <c r="AE28" i="51"/>
  <c r="AD28" i="51"/>
  <c r="AC28" i="51"/>
  <c r="AB28" i="51"/>
  <c r="K28" i="51"/>
  <c r="J28" i="51"/>
  <c r="I28" i="51"/>
  <c r="H28" i="51"/>
  <c r="F28" i="51"/>
  <c r="AF27" i="51"/>
  <c r="AE27" i="51"/>
  <c r="AD27" i="51"/>
  <c r="AC27" i="51"/>
  <c r="AB27" i="51"/>
  <c r="K27" i="51"/>
  <c r="J27" i="51"/>
  <c r="I27" i="51"/>
  <c r="H27" i="51"/>
  <c r="G27" i="51"/>
  <c r="F27" i="51"/>
  <c r="P26" i="51"/>
  <c r="O26" i="51"/>
  <c r="N26" i="51"/>
  <c r="M26" i="51"/>
  <c r="L26" i="51"/>
  <c r="P25" i="51"/>
  <c r="O25" i="51"/>
  <c r="N25" i="51"/>
  <c r="M25" i="51"/>
  <c r="L25" i="51"/>
  <c r="P23" i="51"/>
  <c r="O23" i="51"/>
  <c r="N23" i="51"/>
  <c r="M23" i="51"/>
  <c r="L23" i="51"/>
  <c r="P22" i="51"/>
  <c r="O22" i="51"/>
  <c r="N22" i="51"/>
  <c r="M22" i="51"/>
  <c r="L22" i="51"/>
  <c r="Z20" i="51"/>
  <c r="P20" i="51"/>
  <c r="O20" i="51"/>
  <c r="N20" i="51"/>
  <c r="M20" i="51"/>
  <c r="L20" i="51"/>
  <c r="K44" i="51"/>
  <c r="G44" i="51"/>
  <c r="W19" i="51"/>
  <c r="P19" i="51"/>
  <c r="O19" i="51"/>
  <c r="N19" i="51"/>
  <c r="M19" i="51"/>
  <c r="L19" i="51"/>
  <c r="AA17" i="51"/>
  <c r="W17" i="51"/>
  <c r="Z17" i="51"/>
  <c r="P17" i="51"/>
  <c r="O17" i="51"/>
  <c r="N17" i="51"/>
  <c r="M17" i="51"/>
  <c r="L17" i="51"/>
  <c r="P16" i="51"/>
  <c r="O16" i="51"/>
  <c r="N16" i="51"/>
  <c r="M16" i="51"/>
  <c r="L16" i="51"/>
  <c r="X14" i="51"/>
  <c r="W14" i="51"/>
  <c r="P14" i="51"/>
  <c r="O14" i="51"/>
  <c r="N14" i="51"/>
  <c r="M14" i="51"/>
  <c r="L14" i="51"/>
  <c r="P13" i="51"/>
  <c r="O13" i="51"/>
  <c r="N13" i="51"/>
  <c r="M13" i="51"/>
  <c r="L13" i="51"/>
  <c r="Q9" i="51"/>
  <c r="F9" i="51"/>
  <c r="F33" i="51" s="1"/>
  <c r="K20" i="50"/>
  <c r="G20" i="50"/>
  <c r="W38" i="51" l="1"/>
  <c r="AA50" i="51"/>
  <c r="M49" i="51"/>
  <c r="L49" i="51"/>
  <c r="O49" i="51"/>
  <c r="Y23" i="51"/>
  <c r="M47" i="51"/>
  <c r="M46" i="51"/>
  <c r="O46" i="51"/>
  <c r="P46" i="51"/>
  <c r="X19" i="51"/>
  <c r="M43" i="51"/>
  <c r="AA19" i="51"/>
  <c r="N41" i="51"/>
  <c r="M28" i="51"/>
  <c r="M41" i="51"/>
  <c r="AA16" i="51"/>
  <c r="X16" i="51"/>
  <c r="F51" i="51"/>
  <c r="P51" i="51" s="1"/>
  <c r="P28" i="51"/>
  <c r="O37" i="51"/>
  <c r="P37" i="51"/>
  <c r="Q51" i="51"/>
  <c r="M37" i="51"/>
  <c r="S52" i="51"/>
  <c r="L27" i="51"/>
  <c r="W41" i="51"/>
  <c r="G51" i="51"/>
  <c r="K51" i="51"/>
  <c r="Z41" i="51"/>
  <c r="O43" i="51"/>
  <c r="P49" i="51"/>
  <c r="U28" i="51"/>
  <c r="Z28" i="51" s="1"/>
  <c r="Z16" i="51"/>
  <c r="Z19" i="51"/>
  <c r="T28" i="51"/>
  <c r="Z22" i="51"/>
  <c r="I51" i="51"/>
  <c r="O38" i="51"/>
  <c r="L40" i="51"/>
  <c r="P43" i="51"/>
  <c r="L46" i="51"/>
  <c r="N49" i="51"/>
  <c r="AA41" i="51"/>
  <c r="W47" i="51"/>
  <c r="V28" i="51"/>
  <c r="AA28" i="51" s="1"/>
  <c r="O28" i="51"/>
  <c r="H52" i="51"/>
  <c r="O40" i="51"/>
  <c r="X40" i="51"/>
  <c r="N46" i="51"/>
  <c r="Y50" i="51"/>
  <c r="S28" i="51"/>
  <c r="R27" i="51"/>
  <c r="Z26" i="51"/>
  <c r="W50" i="51"/>
  <c r="T27" i="51"/>
  <c r="Z23" i="51"/>
  <c r="I52" i="51"/>
  <c r="O50" i="51"/>
  <c r="T51" i="51"/>
  <c r="J51" i="51"/>
  <c r="O44" i="51"/>
  <c r="U51" i="51"/>
  <c r="Y40" i="51"/>
  <c r="Z40" i="51"/>
  <c r="Y46" i="51"/>
  <c r="X46" i="51"/>
  <c r="Y28" i="51"/>
  <c r="X28" i="51"/>
  <c r="U52" i="51"/>
  <c r="L51" i="51"/>
  <c r="K52" i="51"/>
  <c r="Y44" i="51"/>
  <c r="AA44" i="51"/>
  <c r="Z44" i="51"/>
  <c r="X44" i="51"/>
  <c r="W44" i="51"/>
  <c r="G52" i="51"/>
  <c r="V52" i="51"/>
  <c r="W40" i="51"/>
  <c r="W46" i="51"/>
  <c r="AA43" i="51"/>
  <c r="Z43" i="51"/>
  <c r="W43" i="51"/>
  <c r="Y43" i="51"/>
  <c r="AA14" i="51"/>
  <c r="Y20" i="51"/>
  <c r="Y22" i="51"/>
  <c r="Y26" i="51"/>
  <c r="S27" i="51"/>
  <c r="L37" i="51"/>
  <c r="P40" i="51"/>
  <c r="L43" i="51"/>
  <c r="N50" i="51"/>
  <c r="AA20" i="51"/>
  <c r="AA22" i="51"/>
  <c r="AA23" i="51"/>
  <c r="AA25" i="51"/>
  <c r="AA26" i="51"/>
  <c r="M27" i="51"/>
  <c r="N37" i="51"/>
  <c r="P38" i="51"/>
  <c r="X38" i="51"/>
  <c r="L41" i="51"/>
  <c r="P44" i="51"/>
  <c r="L47" i="51"/>
  <c r="P50" i="51"/>
  <c r="X50" i="51"/>
  <c r="N47" i="51"/>
  <c r="Z50" i="51"/>
  <c r="J52" i="51"/>
  <c r="R52" i="51"/>
  <c r="Q52" i="51"/>
  <c r="O27" i="51"/>
  <c r="P27" i="51"/>
  <c r="AA38" i="51"/>
  <c r="O41" i="51"/>
  <c r="O47" i="51"/>
  <c r="N27" i="51"/>
  <c r="Y14" i="51"/>
  <c r="Y16" i="51"/>
  <c r="Y17" i="51"/>
  <c r="Y19" i="51"/>
  <c r="W22" i="51"/>
  <c r="W23" i="51"/>
  <c r="W25" i="51"/>
  <c r="W26" i="51"/>
  <c r="N28" i="51"/>
  <c r="L38" i="51"/>
  <c r="N40" i="51"/>
  <c r="AA40" i="51"/>
  <c r="P41" i="51"/>
  <c r="X41" i="51"/>
  <c r="L44" i="51"/>
  <c r="AA46" i="51"/>
  <c r="P47" i="51"/>
  <c r="L50" i="51"/>
  <c r="Z14" i="51"/>
  <c r="X20" i="51"/>
  <c r="X22" i="51"/>
  <c r="X23" i="51"/>
  <c r="X25" i="51"/>
  <c r="X26" i="51"/>
  <c r="G28" i="51"/>
  <c r="L28" i="51" s="1"/>
  <c r="M38" i="51"/>
  <c r="Y41" i="51"/>
  <c r="X43" i="51"/>
  <c r="M44" i="51"/>
  <c r="Y47" i="51"/>
  <c r="M50" i="51"/>
  <c r="Z47" i="51"/>
  <c r="H51" i="51"/>
  <c r="F52" i="51"/>
  <c r="Y25" i="51"/>
  <c r="N38" i="51"/>
  <c r="N44" i="51"/>
  <c r="R28" i="51"/>
  <c r="W28" i="51" s="1"/>
  <c r="U50" i="50"/>
  <c r="T50" i="50"/>
  <c r="Q49" i="50"/>
  <c r="V47" i="50"/>
  <c r="T46" i="50"/>
  <c r="S46" i="50"/>
  <c r="V43" i="50"/>
  <c r="U43" i="50"/>
  <c r="S41" i="50"/>
  <c r="T38" i="50"/>
  <c r="S38" i="50"/>
  <c r="Q38" i="50"/>
  <c r="R37" i="50"/>
  <c r="V26" i="50"/>
  <c r="U26" i="50"/>
  <c r="T26" i="50"/>
  <c r="S26" i="50"/>
  <c r="R26" i="50"/>
  <c r="Q26" i="50"/>
  <c r="V25" i="50"/>
  <c r="U25" i="50"/>
  <c r="Z25" i="50" s="1"/>
  <c r="T25" i="50"/>
  <c r="S25" i="50"/>
  <c r="R25" i="50"/>
  <c r="W25" i="50" s="1"/>
  <c r="Q25" i="50"/>
  <c r="V23" i="50"/>
  <c r="U23" i="50"/>
  <c r="T23" i="50"/>
  <c r="S23" i="50"/>
  <c r="R23" i="50"/>
  <c r="Q23" i="50"/>
  <c r="V22" i="50"/>
  <c r="U22" i="50"/>
  <c r="T22" i="50"/>
  <c r="S22" i="50"/>
  <c r="R22" i="50"/>
  <c r="Q22" i="50"/>
  <c r="AA22" i="50" s="1"/>
  <c r="V20" i="50"/>
  <c r="U20" i="50"/>
  <c r="T20" i="50"/>
  <c r="S20" i="50"/>
  <c r="R20" i="50"/>
  <c r="Q20" i="50"/>
  <c r="AA20" i="50" s="1"/>
  <c r="V19" i="50"/>
  <c r="U19" i="50"/>
  <c r="T19" i="50"/>
  <c r="S19" i="50"/>
  <c r="R19" i="50"/>
  <c r="Q19" i="50"/>
  <c r="X19" i="50" s="1"/>
  <c r="V17" i="50"/>
  <c r="V28" i="50" s="1"/>
  <c r="U17" i="50"/>
  <c r="U28" i="50" s="1"/>
  <c r="T17" i="50"/>
  <c r="S17" i="50"/>
  <c r="R17" i="50"/>
  <c r="Q17" i="50"/>
  <c r="AA17" i="50" s="1"/>
  <c r="V16" i="50"/>
  <c r="U16" i="50"/>
  <c r="T16" i="50"/>
  <c r="S16" i="50"/>
  <c r="S27" i="50" s="1"/>
  <c r="R16" i="50"/>
  <c r="Q16" i="50"/>
  <c r="Z16" i="50" s="1"/>
  <c r="V14" i="50"/>
  <c r="U14" i="50"/>
  <c r="T14" i="50"/>
  <c r="S14" i="50"/>
  <c r="R14" i="50"/>
  <c r="Q14" i="50"/>
  <c r="X14" i="50" s="1"/>
  <c r="V13" i="50"/>
  <c r="U13" i="50"/>
  <c r="T13" i="50"/>
  <c r="S13" i="50"/>
  <c r="R13" i="50"/>
  <c r="AF52" i="50"/>
  <c r="AE52" i="50"/>
  <c r="AD52" i="50"/>
  <c r="AC52" i="50"/>
  <c r="AF51" i="50"/>
  <c r="AE51" i="50"/>
  <c r="AD51" i="50"/>
  <c r="AC51" i="50"/>
  <c r="K50" i="50"/>
  <c r="V50" i="50" s="1"/>
  <c r="J50" i="50"/>
  <c r="I50" i="50"/>
  <c r="H50" i="50"/>
  <c r="S50" i="50" s="1"/>
  <c r="G50" i="50"/>
  <c r="R50" i="50" s="1"/>
  <c r="F50" i="50"/>
  <c r="K49" i="50"/>
  <c r="V49" i="50" s="1"/>
  <c r="J49" i="50"/>
  <c r="U49" i="50" s="1"/>
  <c r="I49" i="50"/>
  <c r="T49" i="50" s="1"/>
  <c r="H49" i="50"/>
  <c r="S49" i="50" s="1"/>
  <c r="G49" i="50"/>
  <c r="R49" i="50" s="1"/>
  <c r="AA49" i="50" s="1"/>
  <c r="F49" i="50"/>
  <c r="M49" i="50" s="1"/>
  <c r="K47" i="50"/>
  <c r="J47" i="50"/>
  <c r="U47" i="50" s="1"/>
  <c r="I47" i="50"/>
  <c r="T47" i="50" s="1"/>
  <c r="H47" i="50"/>
  <c r="S47" i="50" s="1"/>
  <c r="G47" i="50"/>
  <c r="R47" i="50" s="1"/>
  <c r="F47" i="50"/>
  <c r="K46" i="50"/>
  <c r="V46" i="50" s="1"/>
  <c r="J46" i="50"/>
  <c r="U46" i="50" s="1"/>
  <c r="I46" i="50"/>
  <c r="H46" i="50"/>
  <c r="G46" i="50"/>
  <c r="R46" i="50" s="1"/>
  <c r="F46" i="50"/>
  <c r="Q46" i="50" s="1"/>
  <c r="K44" i="50"/>
  <c r="V44" i="50" s="1"/>
  <c r="J44" i="50"/>
  <c r="U44" i="50" s="1"/>
  <c r="I44" i="50"/>
  <c r="T44" i="50" s="1"/>
  <c r="H44" i="50"/>
  <c r="S44" i="50" s="1"/>
  <c r="G44" i="50"/>
  <c r="F44" i="50"/>
  <c r="Q44" i="50" s="1"/>
  <c r="K43" i="50"/>
  <c r="J43" i="50"/>
  <c r="I43" i="50"/>
  <c r="T43" i="50" s="1"/>
  <c r="H43" i="50"/>
  <c r="S43" i="50" s="1"/>
  <c r="G43" i="50"/>
  <c r="R43" i="50" s="1"/>
  <c r="AA43" i="50" s="1"/>
  <c r="F43" i="50"/>
  <c r="K41" i="50"/>
  <c r="V41" i="50" s="1"/>
  <c r="J41" i="50"/>
  <c r="U41" i="50" s="1"/>
  <c r="I41" i="50"/>
  <c r="T41" i="50" s="1"/>
  <c r="H41" i="50"/>
  <c r="G41" i="50"/>
  <c r="F41" i="50"/>
  <c r="Q41" i="50" s="1"/>
  <c r="K40" i="50"/>
  <c r="V40" i="50" s="1"/>
  <c r="J40" i="50"/>
  <c r="U40" i="50" s="1"/>
  <c r="I40" i="50"/>
  <c r="T40" i="50" s="1"/>
  <c r="H40" i="50"/>
  <c r="S40" i="50" s="1"/>
  <c r="G40" i="50"/>
  <c r="R40" i="50" s="1"/>
  <c r="F40" i="50"/>
  <c r="M40" i="50" s="1"/>
  <c r="K38" i="50"/>
  <c r="V38" i="50" s="1"/>
  <c r="J38" i="50"/>
  <c r="U38" i="50" s="1"/>
  <c r="I38" i="50"/>
  <c r="H38" i="50"/>
  <c r="G38" i="50"/>
  <c r="R38" i="50" s="1"/>
  <c r="AA38" i="50" s="1"/>
  <c r="F38" i="50"/>
  <c r="O38" i="50" s="1"/>
  <c r="K37" i="50"/>
  <c r="K51" i="50" s="1"/>
  <c r="J37" i="50"/>
  <c r="U37" i="50" s="1"/>
  <c r="I37" i="50"/>
  <c r="T37" i="50" s="1"/>
  <c r="H37" i="50"/>
  <c r="S37" i="50" s="1"/>
  <c r="G37" i="50"/>
  <c r="F37" i="50"/>
  <c r="Q37" i="50" s="1"/>
  <c r="AF28" i="50"/>
  <c r="AE28" i="50"/>
  <c r="AD28" i="50"/>
  <c r="AC28" i="50"/>
  <c r="AB28" i="50"/>
  <c r="K28" i="50"/>
  <c r="J28" i="50"/>
  <c r="I28" i="50"/>
  <c r="H28" i="50"/>
  <c r="G28" i="50"/>
  <c r="F28" i="50"/>
  <c r="P28" i="50" s="1"/>
  <c r="AF27" i="50"/>
  <c r="AE27" i="50"/>
  <c r="AD27" i="50"/>
  <c r="AC27" i="50"/>
  <c r="AB27" i="50"/>
  <c r="K27" i="50"/>
  <c r="J27" i="50"/>
  <c r="I27" i="50"/>
  <c r="H27" i="50"/>
  <c r="G27" i="50"/>
  <c r="F27" i="50"/>
  <c r="P26" i="50"/>
  <c r="O26" i="50"/>
  <c r="N26" i="50"/>
  <c r="M26" i="50"/>
  <c r="L26" i="50"/>
  <c r="AA25" i="50"/>
  <c r="X25" i="50"/>
  <c r="P25" i="50"/>
  <c r="O25" i="50"/>
  <c r="N25" i="50"/>
  <c r="M25" i="50"/>
  <c r="L25" i="50"/>
  <c r="P23" i="50"/>
  <c r="O23" i="50"/>
  <c r="N23" i="50"/>
  <c r="M23" i="50"/>
  <c r="L23" i="50"/>
  <c r="P22" i="50"/>
  <c r="O22" i="50"/>
  <c r="N22" i="50"/>
  <c r="M22" i="50"/>
  <c r="L22" i="50"/>
  <c r="P20" i="50"/>
  <c r="O20" i="50"/>
  <c r="N20" i="50"/>
  <c r="M20" i="50"/>
  <c r="L20" i="50"/>
  <c r="P19" i="50"/>
  <c r="O19" i="50"/>
  <c r="N19" i="50"/>
  <c r="M19" i="50"/>
  <c r="L19" i="50"/>
  <c r="Z17" i="50"/>
  <c r="P17" i="50"/>
  <c r="O17" i="50"/>
  <c r="N17" i="50"/>
  <c r="M17" i="50"/>
  <c r="L17" i="50"/>
  <c r="P16" i="50"/>
  <c r="O16" i="50"/>
  <c r="N16" i="50"/>
  <c r="M16" i="50"/>
  <c r="L16" i="50"/>
  <c r="P14" i="50"/>
  <c r="O14" i="50"/>
  <c r="N14" i="50"/>
  <c r="M14" i="50"/>
  <c r="L14" i="50"/>
  <c r="V27" i="50"/>
  <c r="T27" i="50"/>
  <c r="P13" i="50"/>
  <c r="O13" i="50"/>
  <c r="N13" i="50"/>
  <c r="M13" i="50"/>
  <c r="L13" i="50"/>
  <c r="Q9" i="50"/>
  <c r="F9" i="50"/>
  <c r="F33" i="50" s="1"/>
  <c r="N51" i="51" l="1"/>
  <c r="M51" i="51"/>
  <c r="O51" i="51"/>
  <c r="X47" i="51"/>
  <c r="S51" i="51"/>
  <c r="Z46" i="51"/>
  <c r="AA49" i="51"/>
  <c r="Z49" i="51"/>
  <c r="W49" i="51"/>
  <c r="Y49" i="51"/>
  <c r="X49" i="51"/>
  <c r="W20" i="51"/>
  <c r="AA37" i="51"/>
  <c r="X37" i="51"/>
  <c r="W37" i="51"/>
  <c r="Z37" i="51"/>
  <c r="Y37" i="51"/>
  <c r="R51" i="51"/>
  <c r="AA52" i="51"/>
  <c r="Z52" i="51"/>
  <c r="X52" i="51"/>
  <c r="V51" i="51"/>
  <c r="T52" i="51"/>
  <c r="Y52" i="51" s="1"/>
  <c r="Y38" i="51"/>
  <c r="O52" i="51"/>
  <c r="N52" i="51"/>
  <c r="M52" i="51"/>
  <c r="L52" i="51"/>
  <c r="P52" i="51"/>
  <c r="W52" i="51"/>
  <c r="L44" i="50"/>
  <c r="X23" i="50"/>
  <c r="AA16" i="50"/>
  <c r="L41" i="50"/>
  <c r="W17" i="50"/>
  <c r="X17" i="50"/>
  <c r="T52" i="50"/>
  <c r="Y40" i="50"/>
  <c r="P44" i="50"/>
  <c r="R28" i="50"/>
  <c r="M37" i="50"/>
  <c r="AA19" i="50"/>
  <c r="O44" i="50"/>
  <c r="Y46" i="50"/>
  <c r="T28" i="50"/>
  <c r="R27" i="50"/>
  <c r="V37" i="50"/>
  <c r="V51" i="50" s="1"/>
  <c r="H51" i="50"/>
  <c r="I52" i="50"/>
  <c r="O50" i="50"/>
  <c r="I51" i="50"/>
  <c r="M43" i="50"/>
  <c r="W26" i="50"/>
  <c r="X50" i="50"/>
  <c r="L47" i="50"/>
  <c r="W23" i="50"/>
  <c r="L46" i="50"/>
  <c r="R44" i="50"/>
  <c r="X44" i="50" s="1"/>
  <c r="X43" i="50"/>
  <c r="G52" i="50"/>
  <c r="R41" i="50"/>
  <c r="AA41" i="50" s="1"/>
  <c r="G51" i="50"/>
  <c r="L27" i="50"/>
  <c r="L40" i="50"/>
  <c r="Q43" i="50"/>
  <c r="W43" i="50" s="1"/>
  <c r="Z19" i="50"/>
  <c r="W19" i="50"/>
  <c r="Q50" i="50"/>
  <c r="W50" i="50" s="1"/>
  <c r="L50" i="50"/>
  <c r="P50" i="50"/>
  <c r="Q47" i="50"/>
  <c r="W47" i="50" s="1"/>
  <c r="Z23" i="50"/>
  <c r="AA23" i="50"/>
  <c r="Z22" i="50"/>
  <c r="W46" i="50"/>
  <c r="Z20" i="50"/>
  <c r="M28" i="50"/>
  <c r="M27" i="50"/>
  <c r="X16" i="50"/>
  <c r="Q40" i="50"/>
  <c r="W40" i="50" s="1"/>
  <c r="W14" i="50"/>
  <c r="L38" i="50"/>
  <c r="P38" i="50"/>
  <c r="L28" i="50"/>
  <c r="O27" i="50"/>
  <c r="P27" i="50"/>
  <c r="AA26" i="50"/>
  <c r="AA14" i="50"/>
  <c r="W16" i="50"/>
  <c r="U27" i="50"/>
  <c r="X20" i="50"/>
  <c r="Q28" i="50"/>
  <c r="Z28" i="50" s="1"/>
  <c r="W20" i="50"/>
  <c r="X22" i="50"/>
  <c r="W22" i="50"/>
  <c r="Z26" i="50"/>
  <c r="V52" i="50"/>
  <c r="Y41" i="50"/>
  <c r="X41" i="50"/>
  <c r="S52" i="50"/>
  <c r="X38" i="50"/>
  <c r="AA47" i="50"/>
  <c r="Z47" i="50"/>
  <c r="Y47" i="50"/>
  <c r="X47" i="50"/>
  <c r="AA50" i="50"/>
  <c r="U51" i="50"/>
  <c r="U52" i="50"/>
  <c r="N37" i="50"/>
  <c r="Z40" i="50"/>
  <c r="N43" i="50"/>
  <c r="Z46" i="50"/>
  <c r="N49" i="50"/>
  <c r="J51" i="50"/>
  <c r="R51" i="50"/>
  <c r="H52" i="50"/>
  <c r="N27" i="50"/>
  <c r="S28" i="50"/>
  <c r="O37" i="50"/>
  <c r="Y38" i="50"/>
  <c r="AA40" i="50"/>
  <c r="M41" i="50"/>
  <c r="O43" i="50"/>
  <c r="W44" i="50"/>
  <c r="AA46" i="50"/>
  <c r="M47" i="50"/>
  <c r="O49" i="50"/>
  <c r="Y50" i="50"/>
  <c r="P37" i="50"/>
  <c r="Z38" i="50"/>
  <c r="N41" i="50"/>
  <c r="P43" i="50"/>
  <c r="N47" i="50"/>
  <c r="P49" i="50"/>
  <c r="X49" i="50"/>
  <c r="Z50" i="50"/>
  <c r="J52" i="50"/>
  <c r="R52" i="50"/>
  <c r="O41" i="50"/>
  <c r="Y43" i="50"/>
  <c r="M46" i="50"/>
  <c r="O47" i="50"/>
  <c r="W49" i="50"/>
  <c r="Y49" i="50"/>
  <c r="K52" i="50"/>
  <c r="N28" i="50"/>
  <c r="Z37" i="50"/>
  <c r="N40" i="50"/>
  <c r="P41" i="50"/>
  <c r="Z43" i="50"/>
  <c r="N46" i="50"/>
  <c r="P47" i="50"/>
  <c r="Z49" i="50"/>
  <c r="F51" i="50"/>
  <c r="X26" i="50"/>
  <c r="O28" i="50"/>
  <c r="M38" i="50"/>
  <c r="O40" i="50"/>
  <c r="M44" i="50"/>
  <c r="O46" i="50"/>
  <c r="M50" i="50"/>
  <c r="Y14" i="50"/>
  <c r="Y16" i="50"/>
  <c r="Y17" i="50"/>
  <c r="Y19" i="50"/>
  <c r="Y20" i="50"/>
  <c r="Y22" i="50"/>
  <c r="Y23" i="50"/>
  <c r="Y25" i="50"/>
  <c r="Y26" i="50"/>
  <c r="L37" i="50"/>
  <c r="N38" i="50"/>
  <c r="P40" i="50"/>
  <c r="X40" i="50"/>
  <c r="L43" i="50"/>
  <c r="N44" i="50"/>
  <c r="P46" i="50"/>
  <c r="X46" i="50"/>
  <c r="L49" i="50"/>
  <c r="N50" i="50"/>
  <c r="F52" i="50"/>
  <c r="Z14" i="50"/>
  <c r="Y51" i="51" l="1"/>
  <c r="X51" i="51"/>
  <c r="AA51" i="51"/>
  <c r="Z51" i="51"/>
  <c r="W51" i="51"/>
  <c r="AA44" i="50"/>
  <c r="Z41" i="50"/>
  <c r="Z44" i="50"/>
  <c r="W41" i="50"/>
  <c r="AA37" i="50"/>
  <c r="Y44" i="50"/>
  <c r="AA28" i="50"/>
  <c r="W28" i="50"/>
  <c r="Y28" i="50"/>
  <c r="X28" i="50"/>
  <c r="X37" i="50"/>
  <c r="S51" i="50"/>
  <c r="X51" i="50" s="1"/>
  <c r="AA52" i="50"/>
  <c r="Z52" i="50"/>
  <c r="Y52" i="50"/>
  <c r="X52" i="50"/>
  <c r="AA51" i="50"/>
  <c r="Z51" i="50"/>
  <c r="O52" i="50"/>
  <c r="N52" i="50"/>
  <c r="M52" i="50"/>
  <c r="L52" i="50"/>
  <c r="P52" i="50"/>
  <c r="P51" i="50"/>
  <c r="O51" i="50"/>
  <c r="N51" i="50"/>
  <c r="M51" i="50"/>
  <c r="L51" i="50"/>
  <c r="Y37" i="50"/>
  <c r="T51" i="50"/>
  <c r="Y51" i="50" s="1"/>
  <c r="Q51" i="50"/>
  <c r="W51" i="50" s="1"/>
  <c r="W37" i="50"/>
  <c r="W38" i="50"/>
  <c r="Q52" i="50"/>
  <c r="W52" i="50" s="1"/>
  <c r="V50" i="49" l="1"/>
  <c r="V49" i="49"/>
  <c r="V47" i="49"/>
  <c r="V46" i="49"/>
  <c r="V44" i="49"/>
  <c r="V43" i="49"/>
  <c r="V41" i="49"/>
  <c r="V40" i="49"/>
  <c r="V38" i="49"/>
  <c r="V37" i="49"/>
  <c r="U50" i="49"/>
  <c r="U49" i="49"/>
  <c r="U47" i="49"/>
  <c r="U46" i="49"/>
  <c r="U44" i="49"/>
  <c r="U43" i="49"/>
  <c r="U41" i="49"/>
  <c r="U40" i="49"/>
  <c r="U38" i="49"/>
  <c r="U37" i="49"/>
  <c r="T50" i="49"/>
  <c r="T49" i="49"/>
  <c r="T47" i="49"/>
  <c r="T46" i="49"/>
  <c r="T44" i="49"/>
  <c r="T43" i="49"/>
  <c r="T41" i="49"/>
  <c r="T40" i="49"/>
  <c r="T38" i="49"/>
  <c r="T37" i="49"/>
  <c r="S50" i="49"/>
  <c r="S49" i="49"/>
  <c r="S47" i="49"/>
  <c r="S46" i="49"/>
  <c r="S44" i="49"/>
  <c r="S43" i="49"/>
  <c r="S41" i="49"/>
  <c r="S40" i="49"/>
  <c r="S38" i="49"/>
  <c r="S37" i="49"/>
  <c r="R50" i="49"/>
  <c r="R49" i="49"/>
  <c r="R47" i="49"/>
  <c r="R46" i="49"/>
  <c r="R44" i="49"/>
  <c r="R43" i="49"/>
  <c r="R41" i="49"/>
  <c r="R40" i="49"/>
  <c r="R38" i="49"/>
  <c r="R37" i="49"/>
  <c r="Q50" i="49"/>
  <c r="Q49" i="49"/>
  <c r="Q47" i="49"/>
  <c r="Q46" i="49"/>
  <c r="Q43" i="49"/>
  <c r="Q41" i="49"/>
  <c r="Q40" i="49"/>
  <c r="Q37" i="49"/>
  <c r="AF52" i="49" l="1"/>
  <c r="AE52" i="49"/>
  <c r="AD52" i="49"/>
  <c r="AC52" i="49"/>
  <c r="AF51" i="49"/>
  <c r="AE51" i="49"/>
  <c r="AD51" i="49"/>
  <c r="AC51" i="49"/>
  <c r="P50" i="49"/>
  <c r="L50" i="49"/>
  <c r="K50" i="49"/>
  <c r="J50" i="49"/>
  <c r="I50" i="49"/>
  <c r="H50" i="49"/>
  <c r="G50" i="49"/>
  <c r="F50" i="49"/>
  <c r="O50" i="49" s="1"/>
  <c r="AA49" i="49"/>
  <c r="K49" i="49"/>
  <c r="J49" i="49"/>
  <c r="I49" i="49"/>
  <c r="H49" i="49"/>
  <c r="G49" i="49"/>
  <c r="F49" i="49"/>
  <c r="M49" i="49" s="1"/>
  <c r="K47" i="49"/>
  <c r="J47" i="49"/>
  <c r="I47" i="49"/>
  <c r="H47" i="49"/>
  <c r="G47" i="49"/>
  <c r="F47" i="49"/>
  <c r="K46" i="49"/>
  <c r="J46" i="49"/>
  <c r="I46" i="49"/>
  <c r="H46" i="49"/>
  <c r="G46" i="49"/>
  <c r="F46" i="49"/>
  <c r="K44" i="49"/>
  <c r="J44" i="49"/>
  <c r="I44" i="49"/>
  <c r="H44" i="49"/>
  <c r="G44" i="49"/>
  <c r="F44" i="49"/>
  <c r="P44" i="49" s="1"/>
  <c r="K43" i="49"/>
  <c r="J43" i="49"/>
  <c r="I43" i="49"/>
  <c r="H43" i="49"/>
  <c r="G43" i="49"/>
  <c r="AA43" i="49" s="1"/>
  <c r="F43" i="49"/>
  <c r="M43" i="49" s="1"/>
  <c r="K41" i="49"/>
  <c r="J41" i="49"/>
  <c r="I41" i="49"/>
  <c r="H41" i="49"/>
  <c r="G41" i="49"/>
  <c r="F41" i="49"/>
  <c r="W41" i="49" s="1"/>
  <c r="Y40" i="49"/>
  <c r="L40" i="49"/>
  <c r="K40" i="49"/>
  <c r="J40" i="49"/>
  <c r="I40" i="49"/>
  <c r="H40" i="49"/>
  <c r="G40" i="49"/>
  <c r="F40" i="49"/>
  <c r="AA38" i="49"/>
  <c r="K38" i="49"/>
  <c r="J38" i="49"/>
  <c r="I38" i="49"/>
  <c r="H38" i="49"/>
  <c r="G38" i="49"/>
  <c r="G52" i="49" s="1"/>
  <c r="F38" i="49"/>
  <c r="O38" i="49" s="1"/>
  <c r="K37" i="49"/>
  <c r="J37" i="49"/>
  <c r="I37" i="49"/>
  <c r="I51" i="49" s="1"/>
  <c r="H37" i="49"/>
  <c r="H51" i="49" s="1"/>
  <c r="G37" i="49"/>
  <c r="G51" i="49" s="1"/>
  <c r="F37" i="49"/>
  <c r="AF28" i="49"/>
  <c r="AE28" i="49"/>
  <c r="AD28" i="49"/>
  <c r="AC28" i="49"/>
  <c r="AB28" i="49"/>
  <c r="K28" i="49"/>
  <c r="J28" i="49"/>
  <c r="I28" i="49"/>
  <c r="H28" i="49"/>
  <c r="G28" i="49"/>
  <c r="F28" i="49"/>
  <c r="N28" i="49" s="1"/>
  <c r="AF27" i="49"/>
  <c r="AE27" i="49"/>
  <c r="AD27" i="49"/>
  <c r="AC27" i="49"/>
  <c r="AB27" i="49"/>
  <c r="K27" i="49"/>
  <c r="J27" i="49"/>
  <c r="I27" i="49"/>
  <c r="H27" i="49"/>
  <c r="G27" i="49"/>
  <c r="F27" i="49"/>
  <c r="L27" i="49" s="1"/>
  <c r="P26" i="49"/>
  <c r="O26" i="49"/>
  <c r="N26" i="49"/>
  <c r="M26" i="49"/>
  <c r="L26" i="49"/>
  <c r="P25" i="49"/>
  <c r="O25" i="49"/>
  <c r="N25" i="49"/>
  <c r="M25" i="49"/>
  <c r="L25" i="49"/>
  <c r="P23" i="49"/>
  <c r="O23" i="49"/>
  <c r="N23" i="49"/>
  <c r="M23" i="49"/>
  <c r="L23" i="49"/>
  <c r="P22" i="49"/>
  <c r="O22" i="49"/>
  <c r="N22" i="49"/>
  <c r="M22" i="49"/>
  <c r="L22" i="49"/>
  <c r="P20" i="49"/>
  <c r="O20" i="49"/>
  <c r="N20" i="49"/>
  <c r="M20" i="49"/>
  <c r="L20" i="49"/>
  <c r="P19" i="49"/>
  <c r="O19" i="49"/>
  <c r="N19" i="49"/>
  <c r="M19" i="49"/>
  <c r="L19" i="49"/>
  <c r="P17" i="49"/>
  <c r="O17" i="49"/>
  <c r="N17" i="49"/>
  <c r="M17" i="49"/>
  <c r="L17" i="49"/>
  <c r="P16" i="49"/>
  <c r="O16" i="49"/>
  <c r="N16" i="49"/>
  <c r="M16" i="49"/>
  <c r="L16" i="49"/>
  <c r="P14" i="49"/>
  <c r="O14" i="49"/>
  <c r="N14" i="49"/>
  <c r="M14" i="49"/>
  <c r="L14" i="49"/>
  <c r="P13" i="49"/>
  <c r="O13" i="49"/>
  <c r="N13" i="49"/>
  <c r="M13" i="49"/>
  <c r="L13" i="49"/>
  <c r="Q9" i="49"/>
  <c r="F9" i="49"/>
  <c r="F33" i="49" s="1"/>
  <c r="M27" i="49" l="1"/>
  <c r="V51" i="49"/>
  <c r="Y46" i="49"/>
  <c r="L28" i="49"/>
  <c r="M37" i="49"/>
  <c r="P38" i="49"/>
  <c r="W46" i="49"/>
  <c r="P49" i="49"/>
  <c r="T52" i="49"/>
  <c r="W40" i="49"/>
  <c r="P43" i="49"/>
  <c r="O27" i="49"/>
  <c r="I52" i="49"/>
  <c r="L44" i="49"/>
  <c r="X49" i="49"/>
  <c r="K51" i="49"/>
  <c r="U52" i="49"/>
  <c r="P37" i="49"/>
  <c r="O44" i="49"/>
  <c r="L46" i="49"/>
  <c r="Z37" i="49"/>
  <c r="L38" i="49"/>
  <c r="X43" i="49"/>
  <c r="V52" i="49"/>
  <c r="AA41" i="49"/>
  <c r="X41" i="49"/>
  <c r="Z41" i="49"/>
  <c r="Y41" i="49"/>
  <c r="AA44" i="49"/>
  <c r="W47" i="49"/>
  <c r="S52" i="49"/>
  <c r="AA47" i="49"/>
  <c r="Z47" i="49"/>
  <c r="X47" i="49"/>
  <c r="Y47" i="49"/>
  <c r="AA50" i="49"/>
  <c r="U51" i="49"/>
  <c r="N37" i="49"/>
  <c r="X38" i="49"/>
  <c r="Z40" i="49"/>
  <c r="L41" i="49"/>
  <c r="N43" i="49"/>
  <c r="X44" i="49"/>
  <c r="Z46" i="49"/>
  <c r="L47" i="49"/>
  <c r="N49" i="49"/>
  <c r="X50" i="49"/>
  <c r="J51" i="49"/>
  <c r="R51" i="49"/>
  <c r="H52" i="49"/>
  <c r="P41" i="49"/>
  <c r="N27" i="49"/>
  <c r="O37" i="49"/>
  <c r="Y38" i="49"/>
  <c r="AA40" i="49"/>
  <c r="M41" i="49"/>
  <c r="O43" i="49"/>
  <c r="Y44" i="49"/>
  <c r="AA46" i="49"/>
  <c r="M47" i="49"/>
  <c r="O49" i="49"/>
  <c r="W50" i="49"/>
  <c r="Y50" i="49"/>
  <c r="Z38" i="49"/>
  <c r="N41" i="49"/>
  <c r="Z44" i="49"/>
  <c r="N47" i="49"/>
  <c r="Z50" i="49"/>
  <c r="J52" i="49"/>
  <c r="R52" i="49"/>
  <c r="P27" i="49"/>
  <c r="M28" i="49"/>
  <c r="M40" i="49"/>
  <c r="O41" i="49"/>
  <c r="W43" i="49"/>
  <c r="Y43" i="49"/>
  <c r="M46" i="49"/>
  <c r="O47" i="49"/>
  <c r="W49" i="49"/>
  <c r="Y49" i="49"/>
  <c r="K52" i="49"/>
  <c r="Z43" i="49"/>
  <c r="P47" i="49"/>
  <c r="Z49" i="49"/>
  <c r="O28" i="49"/>
  <c r="M38" i="49"/>
  <c r="O40" i="49"/>
  <c r="M44" i="49"/>
  <c r="O46" i="49"/>
  <c r="M50" i="49"/>
  <c r="P28" i="49"/>
  <c r="L37" i="49"/>
  <c r="T51" i="49"/>
  <c r="N38" i="49"/>
  <c r="P40" i="49"/>
  <c r="X40" i="49"/>
  <c r="L43" i="49"/>
  <c r="N44" i="49"/>
  <c r="P46" i="49"/>
  <c r="X46" i="49"/>
  <c r="L49" i="49"/>
  <c r="N50" i="49"/>
  <c r="F52" i="49"/>
  <c r="N40" i="49"/>
  <c r="N46" i="49"/>
  <c r="F51" i="49"/>
  <c r="AA37" i="49" l="1"/>
  <c r="Y37" i="49"/>
  <c r="AA52" i="49"/>
  <c r="Z52" i="49"/>
  <c r="Y52" i="49"/>
  <c r="X52" i="49"/>
  <c r="N51" i="49"/>
  <c r="P51" i="49"/>
  <c r="O51" i="49"/>
  <c r="M51" i="49"/>
  <c r="L51" i="49"/>
  <c r="X37" i="49"/>
  <c r="S51" i="49"/>
  <c r="X51" i="49" s="1"/>
  <c r="O52" i="49"/>
  <c r="L52" i="49"/>
  <c r="N52" i="49"/>
  <c r="M52" i="49"/>
  <c r="P52" i="49"/>
  <c r="Q51" i="49"/>
  <c r="W51" i="49" s="1"/>
  <c r="W37" i="49"/>
  <c r="Y51" i="49"/>
  <c r="AA51" i="49"/>
  <c r="Z51" i="49"/>
  <c r="V50" i="45" l="1"/>
  <c r="V49" i="45"/>
  <c r="V47" i="45"/>
  <c r="V46" i="45"/>
  <c r="V44" i="45"/>
  <c r="V43" i="45"/>
  <c r="V41" i="45"/>
  <c r="V40" i="45"/>
  <c r="V38" i="45"/>
  <c r="V37" i="45"/>
  <c r="V50" i="46"/>
  <c r="V49" i="46"/>
  <c r="V47" i="46"/>
  <c r="V46" i="46"/>
  <c r="V44" i="46"/>
  <c r="V43" i="46"/>
  <c r="V41" i="46"/>
  <c r="V40" i="46"/>
  <c r="V38" i="46"/>
  <c r="V37" i="46"/>
  <c r="U37" i="46"/>
  <c r="U50" i="45"/>
  <c r="U49" i="45"/>
  <c r="U47" i="45"/>
  <c r="U46" i="45"/>
  <c r="U44" i="45"/>
  <c r="U43" i="45"/>
  <c r="U41" i="45"/>
  <c r="U40" i="45"/>
  <c r="U38" i="45"/>
  <c r="U37" i="45"/>
  <c r="U50" i="46"/>
  <c r="U49" i="46"/>
  <c r="U47" i="46"/>
  <c r="U46" i="46"/>
  <c r="U44" i="46"/>
  <c r="U43" i="46"/>
  <c r="U41" i="46"/>
  <c r="U40" i="46"/>
  <c r="U38" i="46"/>
  <c r="T47" i="45"/>
  <c r="T47" i="46" s="1"/>
  <c r="T46" i="45"/>
  <c r="T44" i="45"/>
  <c r="T44" i="46" s="1"/>
  <c r="T43" i="45"/>
  <c r="T43" i="46" s="1"/>
  <c r="T41" i="45"/>
  <c r="T41" i="46" s="1"/>
  <c r="T40" i="45"/>
  <c r="T38" i="45"/>
  <c r="T38" i="46" s="1"/>
  <c r="T37" i="45"/>
  <c r="T50" i="46"/>
  <c r="T49" i="46"/>
  <c r="T46" i="46"/>
  <c r="T40" i="46"/>
  <c r="T37" i="46"/>
  <c r="R37" i="48"/>
  <c r="S37" i="48"/>
  <c r="S50" i="46"/>
  <c r="S49" i="46"/>
  <c r="S47" i="46"/>
  <c r="S46" i="46"/>
  <c r="S44" i="46"/>
  <c r="S43" i="46"/>
  <c r="S41" i="46"/>
  <c r="S40" i="46"/>
  <c r="S38" i="46"/>
  <c r="S37" i="46"/>
  <c r="S50" i="45"/>
  <c r="S49" i="45"/>
  <c r="S47" i="45"/>
  <c r="S46" i="45"/>
  <c r="S44" i="45"/>
  <c r="S43" i="45"/>
  <c r="S41" i="45"/>
  <c r="S40" i="45"/>
  <c r="S38" i="45"/>
  <c r="S37" i="45"/>
  <c r="AF52" i="48"/>
  <c r="AE52" i="48"/>
  <c r="AD52" i="48"/>
  <c r="AF51" i="48"/>
  <c r="AE51" i="48"/>
  <c r="AD51" i="48"/>
  <c r="K50" i="48"/>
  <c r="V50" i="48" s="1"/>
  <c r="J50" i="48"/>
  <c r="U50" i="48" s="1"/>
  <c r="K49" i="48"/>
  <c r="V49" i="48" s="1"/>
  <c r="J49" i="48"/>
  <c r="U49" i="48" s="1"/>
  <c r="H49" i="48"/>
  <c r="S49" i="48" s="1"/>
  <c r="K47" i="48"/>
  <c r="V47" i="48" s="1"/>
  <c r="F46" i="48"/>
  <c r="Q46" i="48" s="1"/>
  <c r="F44" i="48"/>
  <c r="H43" i="48"/>
  <c r="S43" i="48" s="1"/>
  <c r="AC52" i="48"/>
  <c r="I41" i="48"/>
  <c r="T41" i="48" s="1"/>
  <c r="H41" i="48"/>
  <c r="S41" i="48" s="1"/>
  <c r="G41" i="48"/>
  <c r="R41" i="48" s="1"/>
  <c r="J40" i="48"/>
  <c r="U40" i="48" s="1"/>
  <c r="I38" i="48"/>
  <c r="T38" i="48" s="1"/>
  <c r="H38" i="48"/>
  <c r="S38" i="48" s="1"/>
  <c r="G38" i="48"/>
  <c r="AC51" i="48"/>
  <c r="H37" i="48"/>
  <c r="F33" i="48"/>
  <c r="AF27" i="48"/>
  <c r="AD27" i="48"/>
  <c r="N26" i="48"/>
  <c r="L26" i="48"/>
  <c r="I50" i="48"/>
  <c r="T50" i="48" s="1"/>
  <c r="H50" i="48"/>
  <c r="S50" i="48" s="1"/>
  <c r="G50" i="48"/>
  <c r="R50" i="48" s="1"/>
  <c r="M26" i="48"/>
  <c r="M25" i="48"/>
  <c r="I49" i="48"/>
  <c r="T49" i="48" s="1"/>
  <c r="G49" i="48"/>
  <c r="R49" i="48" s="1"/>
  <c r="AF28" i="48"/>
  <c r="J47" i="48"/>
  <c r="U47" i="48" s="1"/>
  <c r="I47" i="48"/>
  <c r="T47" i="48" s="1"/>
  <c r="G47" i="48"/>
  <c r="R47" i="48" s="1"/>
  <c r="N23" i="48"/>
  <c r="P22" i="48"/>
  <c r="J46" i="48"/>
  <c r="U46" i="48" s="1"/>
  <c r="I46" i="48"/>
  <c r="T46" i="48" s="1"/>
  <c r="H46" i="48"/>
  <c r="G46" i="48"/>
  <c r="R46" i="48" s="1"/>
  <c r="P20" i="48"/>
  <c r="L20" i="48"/>
  <c r="K44" i="48"/>
  <c r="V44" i="48" s="1"/>
  <c r="J44" i="48"/>
  <c r="I44" i="48"/>
  <c r="T44" i="48" s="1"/>
  <c r="H44" i="48"/>
  <c r="S44" i="48" s="1"/>
  <c r="G44" i="48"/>
  <c r="R44" i="48" s="1"/>
  <c r="K43" i="48"/>
  <c r="V43" i="48" s="1"/>
  <c r="J43" i="48"/>
  <c r="U43" i="48" s="1"/>
  <c r="G43" i="48"/>
  <c r="R43" i="48" s="1"/>
  <c r="M19" i="48"/>
  <c r="AC28" i="48"/>
  <c r="L17" i="48"/>
  <c r="K41" i="48"/>
  <c r="V41" i="48" s="1"/>
  <c r="J41" i="48"/>
  <c r="U41" i="48" s="1"/>
  <c r="O16" i="48"/>
  <c r="M16" i="48"/>
  <c r="L16" i="48"/>
  <c r="K40" i="48"/>
  <c r="I40" i="48"/>
  <c r="T40" i="48" s="1"/>
  <c r="H27" i="48"/>
  <c r="F40" i="48"/>
  <c r="AE28" i="48"/>
  <c r="AD28" i="48"/>
  <c r="AB28" i="48"/>
  <c r="N14" i="48"/>
  <c r="L14" i="48"/>
  <c r="K38" i="48"/>
  <c r="I28" i="48"/>
  <c r="H28" i="48"/>
  <c r="M14" i="48"/>
  <c r="AE27" i="48"/>
  <c r="AC27" i="48"/>
  <c r="AB27" i="48"/>
  <c r="M13" i="48"/>
  <c r="K37" i="48"/>
  <c r="V37" i="48" s="1"/>
  <c r="J37" i="48"/>
  <c r="I37" i="48"/>
  <c r="G37" i="48"/>
  <c r="P13" i="48"/>
  <c r="Q9" i="48"/>
  <c r="F9" i="48"/>
  <c r="N46" i="48" l="1"/>
  <c r="Z43" i="48"/>
  <c r="O46" i="48"/>
  <c r="AA43" i="48"/>
  <c r="M44" i="48"/>
  <c r="N44" i="48"/>
  <c r="K52" i="48"/>
  <c r="V38" i="48"/>
  <c r="V52" i="48" s="1"/>
  <c r="J51" i="48"/>
  <c r="U37" i="48"/>
  <c r="U51" i="48" s="1"/>
  <c r="P40" i="48"/>
  <c r="O40" i="48"/>
  <c r="N40" i="48"/>
  <c r="Q40" i="48"/>
  <c r="T52" i="48"/>
  <c r="AA49" i="48"/>
  <c r="Z49" i="48"/>
  <c r="Y49" i="48"/>
  <c r="X49" i="48"/>
  <c r="U44" i="48"/>
  <c r="O44" i="48"/>
  <c r="AA47" i="48"/>
  <c r="Z47" i="48"/>
  <c r="Y47" i="48"/>
  <c r="T37" i="48"/>
  <c r="Z46" i="48"/>
  <c r="Y46" i="48"/>
  <c r="X46" i="48"/>
  <c r="W46" i="48"/>
  <c r="V40" i="48"/>
  <c r="Y44" i="48"/>
  <c r="X44" i="48"/>
  <c r="Z44" i="48"/>
  <c r="AA44" i="48"/>
  <c r="S46" i="48"/>
  <c r="M46" i="48"/>
  <c r="X50" i="48"/>
  <c r="AA50" i="48"/>
  <c r="Z50" i="48"/>
  <c r="Y50" i="48"/>
  <c r="X41" i="48"/>
  <c r="AA41" i="48"/>
  <c r="Z41" i="48"/>
  <c r="Y41" i="48"/>
  <c r="F49" i="48"/>
  <c r="P25" i="48"/>
  <c r="O13" i="48"/>
  <c r="P23" i="48"/>
  <c r="N19" i="48"/>
  <c r="P16" i="48"/>
  <c r="P19" i="48"/>
  <c r="N20" i="48"/>
  <c r="M22" i="48"/>
  <c r="L23" i="48"/>
  <c r="I27" i="48"/>
  <c r="J28" i="48"/>
  <c r="H40" i="48"/>
  <c r="X43" i="48"/>
  <c r="L44" i="48"/>
  <c r="K46" i="48"/>
  <c r="V46" i="48" s="1"/>
  <c r="AA46" i="48" s="1"/>
  <c r="F50" i="48"/>
  <c r="O14" i="48"/>
  <c r="F41" i="48"/>
  <c r="O17" i="48"/>
  <c r="P17" i="48"/>
  <c r="O19" i="48"/>
  <c r="L22" i="48"/>
  <c r="L13" i="48"/>
  <c r="O20" i="48"/>
  <c r="N22" i="48"/>
  <c r="O22" i="48"/>
  <c r="M23" i="48"/>
  <c r="L25" i="48"/>
  <c r="K27" i="48"/>
  <c r="K28" i="48"/>
  <c r="F38" i="48"/>
  <c r="L46" i="48"/>
  <c r="N25" i="48"/>
  <c r="O25" i="48"/>
  <c r="O26" i="48"/>
  <c r="G28" i="48"/>
  <c r="P14" i="48"/>
  <c r="N16" i="48"/>
  <c r="M17" i="48"/>
  <c r="P26" i="48"/>
  <c r="F27" i="48"/>
  <c r="F28" i="48"/>
  <c r="F37" i="48"/>
  <c r="J38" i="48"/>
  <c r="I43" i="48"/>
  <c r="T43" i="48" s="1"/>
  <c r="Y43" i="48" s="1"/>
  <c r="F47" i="48"/>
  <c r="I52" i="48"/>
  <c r="G52" i="48"/>
  <c r="N13" i="48"/>
  <c r="O23" i="48"/>
  <c r="Q44" i="48"/>
  <c r="P44" i="48"/>
  <c r="N17" i="48"/>
  <c r="G27" i="48"/>
  <c r="R38" i="48"/>
  <c r="J27" i="48"/>
  <c r="L19" i="48"/>
  <c r="F43" i="48"/>
  <c r="M20" i="48"/>
  <c r="G40" i="48"/>
  <c r="R40" i="48" s="1"/>
  <c r="H47" i="48"/>
  <c r="S47" i="48" s="1"/>
  <c r="S52" i="48" s="1"/>
  <c r="W44" i="48" l="1"/>
  <c r="Q44" i="49"/>
  <c r="W44" i="49" s="1"/>
  <c r="L40" i="48"/>
  <c r="X47" i="48"/>
  <c r="R52" i="48"/>
  <c r="Y38" i="48"/>
  <c r="X38" i="48"/>
  <c r="AA38" i="48"/>
  <c r="P46" i="48"/>
  <c r="V51" i="48"/>
  <c r="Z40" i="48"/>
  <c r="Y40" i="48"/>
  <c r="X40" i="48"/>
  <c r="AA40" i="48"/>
  <c r="L47" i="48"/>
  <c r="Q47" i="48"/>
  <c r="W47" i="48" s="1"/>
  <c r="N47" i="48"/>
  <c r="M47" i="48"/>
  <c r="P47" i="48"/>
  <c r="O47" i="48"/>
  <c r="N37" i="48"/>
  <c r="P37" i="48"/>
  <c r="O37" i="48"/>
  <c r="L37" i="48"/>
  <c r="F51" i="48"/>
  <c r="M37" i="48"/>
  <c r="O43" i="48"/>
  <c r="N43" i="48"/>
  <c r="M43" i="48"/>
  <c r="L43" i="48"/>
  <c r="Q43" i="48"/>
  <c r="W43" i="48" s="1"/>
  <c r="P43" i="48"/>
  <c r="O28" i="48"/>
  <c r="L28" i="48"/>
  <c r="M28" i="48"/>
  <c r="P28" i="48"/>
  <c r="N28" i="48"/>
  <c r="I51" i="48"/>
  <c r="H52" i="48"/>
  <c r="N41" i="48"/>
  <c r="M41" i="48"/>
  <c r="L41" i="48"/>
  <c r="P41" i="48"/>
  <c r="O41" i="48"/>
  <c r="Q41" i="48"/>
  <c r="W41" i="48" s="1"/>
  <c r="S40" i="48"/>
  <c r="S51" i="48" s="1"/>
  <c r="H51" i="48"/>
  <c r="T51" i="48"/>
  <c r="L38" i="48"/>
  <c r="M38" i="48"/>
  <c r="F52" i="48"/>
  <c r="P38" i="48"/>
  <c r="O38" i="48"/>
  <c r="N38" i="48"/>
  <c r="Q38" i="49"/>
  <c r="R51" i="48"/>
  <c r="AA37" i="48"/>
  <c r="Z37" i="48"/>
  <c r="Y37" i="48"/>
  <c r="X37" i="48"/>
  <c r="W40" i="48"/>
  <c r="J52" i="48"/>
  <c r="U38" i="48"/>
  <c r="U52" i="48" s="1"/>
  <c r="M40" i="48"/>
  <c r="N49" i="48"/>
  <c r="M49" i="48"/>
  <c r="Q49" i="48"/>
  <c r="W49" i="48" s="1"/>
  <c r="P49" i="48"/>
  <c r="O49" i="48"/>
  <c r="L49" i="48"/>
  <c r="K51" i="48"/>
  <c r="P27" i="48"/>
  <c r="N27" i="48"/>
  <c r="L27" i="48"/>
  <c r="O27" i="48"/>
  <c r="M27" i="48"/>
  <c r="P50" i="48"/>
  <c r="O50" i="48"/>
  <c r="Q50" i="48"/>
  <c r="W50" i="48" s="1"/>
  <c r="N50" i="48"/>
  <c r="M50" i="48"/>
  <c r="L50" i="48"/>
  <c r="G51" i="48"/>
  <c r="W38" i="49" l="1"/>
  <c r="Q52" i="49"/>
  <c r="W52" i="49" s="1"/>
  <c r="P52" i="48"/>
  <c r="O52" i="48"/>
  <c r="M52" i="48"/>
  <c r="L52" i="48"/>
  <c r="N52" i="48"/>
  <c r="O51" i="48"/>
  <c r="N51" i="48"/>
  <c r="M51" i="48"/>
  <c r="L51" i="48"/>
  <c r="P51" i="48"/>
  <c r="X52" i="48"/>
  <c r="AA52" i="48"/>
  <c r="Z52" i="48"/>
  <c r="Y52" i="48"/>
  <c r="Z51" i="48"/>
  <c r="Y51" i="48"/>
  <c r="AA51" i="48"/>
  <c r="X51" i="48"/>
  <c r="W38" i="48"/>
  <c r="Q52" i="48"/>
  <c r="W52" i="48" s="1"/>
  <c r="Z38" i="48"/>
  <c r="Q51" i="48"/>
  <c r="W51" i="48" s="1"/>
  <c r="W37" i="48"/>
  <c r="AF52" i="47" l="1"/>
  <c r="AE52" i="47"/>
  <c r="AD52" i="47"/>
  <c r="AF51" i="47"/>
  <c r="AE51" i="47"/>
  <c r="AD51" i="47"/>
  <c r="AC44" i="47"/>
  <c r="AC41" i="47"/>
  <c r="AC40" i="47"/>
  <c r="AC38" i="47"/>
  <c r="AC52" i="47" s="1"/>
  <c r="AC37" i="47"/>
  <c r="Q33" i="47"/>
  <c r="AF26" i="47"/>
  <c r="AE26" i="47"/>
  <c r="AD26" i="47"/>
  <c r="AC26" i="47"/>
  <c r="AB26" i="47"/>
  <c r="K26" i="47"/>
  <c r="K50" i="47" s="1"/>
  <c r="V50" i="47" s="1"/>
  <c r="J26" i="47"/>
  <c r="U26" i="47" s="1"/>
  <c r="U26" i="48" s="1"/>
  <c r="U26" i="49" s="1"/>
  <c r="I26" i="47"/>
  <c r="I50" i="47" s="1"/>
  <c r="T50" i="47" s="1"/>
  <c r="H26" i="47"/>
  <c r="G26" i="47"/>
  <c r="F26" i="47"/>
  <c r="Q26" i="47" s="1"/>
  <c r="Q26" i="48" s="1"/>
  <c r="Q26" i="49" s="1"/>
  <c r="AF25" i="47"/>
  <c r="AE25" i="47"/>
  <c r="AD25" i="47"/>
  <c r="AC25" i="47"/>
  <c r="AB25" i="47"/>
  <c r="K25" i="47"/>
  <c r="J25" i="47"/>
  <c r="I25" i="47"/>
  <c r="I49" i="47" s="1"/>
  <c r="T49" i="47" s="1"/>
  <c r="H25" i="47"/>
  <c r="H49" i="47" s="1"/>
  <c r="G25" i="47"/>
  <c r="G49" i="47" s="1"/>
  <c r="S49" i="47" s="1"/>
  <c r="F25" i="47"/>
  <c r="L25" i="47" s="1"/>
  <c r="AF23" i="47"/>
  <c r="AE23" i="47"/>
  <c r="AD23" i="47"/>
  <c r="AC23" i="47"/>
  <c r="AB23" i="47"/>
  <c r="V23" i="47"/>
  <c r="V23" i="48" s="1"/>
  <c r="V23" i="49" s="1"/>
  <c r="U23" i="47"/>
  <c r="U23" i="48" s="1"/>
  <c r="U23" i="49" s="1"/>
  <c r="K23" i="47"/>
  <c r="K47" i="47" s="1"/>
  <c r="J23" i="47"/>
  <c r="J47" i="47" s="1"/>
  <c r="V47" i="47" s="1"/>
  <c r="I23" i="47"/>
  <c r="I47" i="47" s="1"/>
  <c r="U47" i="47" s="1"/>
  <c r="H23" i="47"/>
  <c r="S23" i="47" s="1"/>
  <c r="S23" i="48" s="1"/>
  <c r="S23" i="49" s="1"/>
  <c r="G23" i="47"/>
  <c r="R23" i="47" s="1"/>
  <c r="R23" i="48" s="1"/>
  <c r="R23" i="49" s="1"/>
  <c r="F23" i="47"/>
  <c r="N23" i="47" s="1"/>
  <c r="AF22" i="47"/>
  <c r="AE22" i="47"/>
  <c r="AD22" i="47"/>
  <c r="AC22" i="47"/>
  <c r="AB22" i="47"/>
  <c r="L22" i="47"/>
  <c r="K22" i="47"/>
  <c r="V22" i="47" s="1"/>
  <c r="V22" i="48" s="1"/>
  <c r="V22" i="49" s="1"/>
  <c r="J22" i="47"/>
  <c r="U22" i="47" s="1"/>
  <c r="U22" i="48" s="1"/>
  <c r="U22" i="49" s="1"/>
  <c r="I22" i="47"/>
  <c r="H22" i="47"/>
  <c r="G22" i="47"/>
  <c r="G46" i="47" s="1"/>
  <c r="S46" i="47" s="1"/>
  <c r="F22" i="47"/>
  <c r="Q22" i="47" s="1"/>
  <c r="Q22" i="48" s="1"/>
  <c r="Q22" i="49" s="1"/>
  <c r="AF20" i="47"/>
  <c r="AE20" i="47"/>
  <c r="AD20" i="47"/>
  <c r="AC20" i="47"/>
  <c r="AB20" i="47"/>
  <c r="L20" i="47"/>
  <c r="K20" i="47"/>
  <c r="J20" i="47"/>
  <c r="J44" i="47" s="1"/>
  <c r="V44" i="47" s="1"/>
  <c r="I20" i="47"/>
  <c r="I44" i="47" s="1"/>
  <c r="U44" i="47" s="1"/>
  <c r="H20" i="47"/>
  <c r="H44" i="47" s="1"/>
  <c r="T44" i="47" s="1"/>
  <c r="G20" i="47"/>
  <c r="G44" i="47" s="1"/>
  <c r="S44" i="47" s="1"/>
  <c r="F20" i="47"/>
  <c r="Q20" i="47" s="1"/>
  <c r="Q20" i="48" s="1"/>
  <c r="Q20" i="49" s="1"/>
  <c r="AF19" i="47"/>
  <c r="AE19" i="47"/>
  <c r="AD19" i="47"/>
  <c r="AC19" i="47"/>
  <c r="AB19" i="47"/>
  <c r="K19" i="47"/>
  <c r="K43" i="47" s="1"/>
  <c r="J19" i="47"/>
  <c r="U19" i="47" s="1"/>
  <c r="U19" i="48" s="1"/>
  <c r="U19" i="49" s="1"/>
  <c r="I19" i="47"/>
  <c r="T19" i="47" s="1"/>
  <c r="T19" i="48" s="1"/>
  <c r="T19" i="49" s="1"/>
  <c r="H19" i="47"/>
  <c r="S19" i="47" s="1"/>
  <c r="S19" i="48" s="1"/>
  <c r="S19" i="49" s="1"/>
  <c r="G19" i="47"/>
  <c r="F19" i="47"/>
  <c r="AF17" i="47"/>
  <c r="AE17" i="47"/>
  <c r="AD17" i="47"/>
  <c r="AC17" i="47"/>
  <c r="AB17" i="47"/>
  <c r="K17" i="47"/>
  <c r="K41" i="47" s="1"/>
  <c r="J17" i="47"/>
  <c r="I17" i="47"/>
  <c r="H17" i="47"/>
  <c r="H41" i="47" s="1"/>
  <c r="T41" i="47" s="1"/>
  <c r="G17" i="47"/>
  <c r="G41" i="47" s="1"/>
  <c r="S41" i="47" s="1"/>
  <c r="F17" i="47"/>
  <c r="F41" i="47" s="1"/>
  <c r="AF16" i="47"/>
  <c r="AE16" i="47"/>
  <c r="AD16" i="47"/>
  <c r="AC16" i="47"/>
  <c r="AB16" i="47"/>
  <c r="V16" i="47"/>
  <c r="V16" i="48" s="1"/>
  <c r="V16" i="49" s="1"/>
  <c r="U16" i="47"/>
  <c r="U16" i="48" s="1"/>
  <c r="U16" i="49" s="1"/>
  <c r="K16" i="47"/>
  <c r="K40" i="47" s="1"/>
  <c r="J16" i="47"/>
  <c r="J40" i="47" s="1"/>
  <c r="V40" i="47" s="1"/>
  <c r="I16" i="47"/>
  <c r="I40" i="47" s="1"/>
  <c r="U40" i="47" s="1"/>
  <c r="H16" i="47"/>
  <c r="H40" i="47" s="1"/>
  <c r="T40" i="47" s="1"/>
  <c r="G16" i="47"/>
  <c r="R16" i="47" s="1"/>
  <c r="R16" i="48" s="1"/>
  <c r="R16" i="49" s="1"/>
  <c r="F16" i="47"/>
  <c r="F40" i="47" s="1"/>
  <c r="AF14" i="47"/>
  <c r="AE14" i="47"/>
  <c r="AD14" i="47"/>
  <c r="AC14" i="47"/>
  <c r="AB14" i="47"/>
  <c r="K14" i="47"/>
  <c r="V14" i="47" s="1"/>
  <c r="V14" i="48" s="1"/>
  <c r="V14" i="49" s="1"/>
  <c r="J14" i="47"/>
  <c r="U14" i="47" s="1"/>
  <c r="U14" i="48" s="1"/>
  <c r="U14" i="49" s="1"/>
  <c r="I14" i="47"/>
  <c r="T14" i="47" s="1"/>
  <c r="T14" i="48" s="1"/>
  <c r="T14" i="49" s="1"/>
  <c r="H14" i="47"/>
  <c r="G14" i="47"/>
  <c r="F14" i="47"/>
  <c r="AF13" i="47"/>
  <c r="AE13" i="47"/>
  <c r="AD13" i="47"/>
  <c r="AC13" i="47"/>
  <c r="AB13" i="47"/>
  <c r="K13" i="47"/>
  <c r="J13" i="47"/>
  <c r="I13" i="47"/>
  <c r="I37" i="47" s="1"/>
  <c r="U37" i="47" s="1"/>
  <c r="H13" i="47"/>
  <c r="H37" i="47" s="1"/>
  <c r="T37" i="47" s="1"/>
  <c r="G13" i="47"/>
  <c r="G37" i="47" s="1"/>
  <c r="S37" i="47" s="1"/>
  <c r="F13" i="47"/>
  <c r="F37" i="47" s="1"/>
  <c r="Q9" i="47"/>
  <c r="F9" i="47"/>
  <c r="F33" i="47" s="1"/>
  <c r="P14" i="47" l="1"/>
  <c r="Z26" i="49"/>
  <c r="S17" i="47"/>
  <c r="S17" i="48" s="1"/>
  <c r="S17" i="49" s="1"/>
  <c r="M20" i="47"/>
  <c r="Z22" i="49"/>
  <c r="AA22" i="49"/>
  <c r="S25" i="47"/>
  <c r="S25" i="48" s="1"/>
  <c r="S25" i="49" s="1"/>
  <c r="AB27" i="47"/>
  <c r="L13" i="47"/>
  <c r="O14" i="47"/>
  <c r="Z20" i="49"/>
  <c r="S20" i="47"/>
  <c r="S20" i="48" s="1"/>
  <c r="S20" i="49" s="1"/>
  <c r="X20" i="49" s="1"/>
  <c r="T25" i="47"/>
  <c r="T25" i="48" s="1"/>
  <c r="T25" i="49" s="1"/>
  <c r="R13" i="47"/>
  <c r="R13" i="48" s="1"/>
  <c r="R13" i="49" s="1"/>
  <c r="Z19" i="49"/>
  <c r="U20" i="47"/>
  <c r="U20" i="48" s="1"/>
  <c r="U20" i="49" s="1"/>
  <c r="M23" i="47"/>
  <c r="S13" i="47"/>
  <c r="S13" i="48" s="1"/>
  <c r="S13" i="49" s="1"/>
  <c r="AC51" i="47"/>
  <c r="O26" i="47"/>
  <c r="Z22" i="48"/>
  <c r="AA22" i="48"/>
  <c r="Z26" i="48"/>
  <c r="M37" i="47"/>
  <c r="Q14" i="47"/>
  <c r="Q14" i="48" s="1"/>
  <c r="Q14" i="49" s="1"/>
  <c r="X20" i="48"/>
  <c r="O20" i="47"/>
  <c r="P22" i="47"/>
  <c r="F44" i="47"/>
  <c r="M44" i="47" s="1"/>
  <c r="T13" i="47"/>
  <c r="T13" i="48" s="1"/>
  <c r="T13" i="49" s="1"/>
  <c r="AC27" i="47"/>
  <c r="AD28" i="47"/>
  <c r="AD27" i="47"/>
  <c r="V19" i="47"/>
  <c r="V19" i="48" s="1"/>
  <c r="V19" i="49" s="1"/>
  <c r="T20" i="47"/>
  <c r="T20" i="48" s="1"/>
  <c r="R22" i="47"/>
  <c r="R22" i="48" s="1"/>
  <c r="AE28" i="47"/>
  <c r="M17" i="47"/>
  <c r="AF28" i="47"/>
  <c r="M16" i="47"/>
  <c r="AF27" i="47"/>
  <c r="Q17" i="47"/>
  <c r="Q17" i="48" s="1"/>
  <c r="Q17" i="49" s="1"/>
  <c r="O19" i="47"/>
  <c r="P26" i="47"/>
  <c r="AC28" i="47"/>
  <c r="L16" i="47"/>
  <c r="AE27" i="47"/>
  <c r="T16" i="47"/>
  <c r="T16" i="48" s="1"/>
  <c r="T16" i="49" s="1"/>
  <c r="R17" i="47"/>
  <c r="R17" i="48" s="1"/>
  <c r="R17" i="49" s="1"/>
  <c r="R25" i="47"/>
  <c r="R25" i="48" s="1"/>
  <c r="R25" i="49" s="1"/>
  <c r="K46" i="47"/>
  <c r="I43" i="47"/>
  <c r="U43" i="47" s="1"/>
  <c r="J43" i="47"/>
  <c r="V43" i="47" s="1"/>
  <c r="T22" i="47"/>
  <c r="I46" i="47"/>
  <c r="U46" i="47" s="1"/>
  <c r="V13" i="47"/>
  <c r="K37" i="47"/>
  <c r="K27" i="47"/>
  <c r="J41" i="47"/>
  <c r="V41" i="47" s="1"/>
  <c r="U17" i="47"/>
  <c r="U17" i="48" s="1"/>
  <c r="J28" i="47"/>
  <c r="M22" i="47"/>
  <c r="S22" i="47"/>
  <c r="H46" i="47"/>
  <c r="T46" i="47" s="1"/>
  <c r="G50" i="47"/>
  <c r="S50" i="47" s="1"/>
  <c r="R26" i="47"/>
  <c r="P41" i="47"/>
  <c r="V20" i="47"/>
  <c r="K44" i="47"/>
  <c r="N19" i="47"/>
  <c r="K49" i="47"/>
  <c r="V49" i="47" s="1"/>
  <c r="V25" i="47"/>
  <c r="V25" i="48" s="1"/>
  <c r="V25" i="49" s="1"/>
  <c r="AA25" i="49" s="1"/>
  <c r="L37" i="47"/>
  <c r="M14" i="47"/>
  <c r="P40" i="47"/>
  <c r="O40" i="47"/>
  <c r="M40" i="47"/>
  <c r="N40" i="47"/>
  <c r="O17" i="47"/>
  <c r="X20" i="47"/>
  <c r="Z20" i="47"/>
  <c r="J49" i="47"/>
  <c r="U49" i="47" s="1"/>
  <c r="U25" i="47"/>
  <c r="U25" i="48" s="1"/>
  <c r="U25" i="49" s="1"/>
  <c r="Z25" i="49" s="1"/>
  <c r="P13" i="47"/>
  <c r="F43" i="47"/>
  <c r="L19" i="47"/>
  <c r="Q19" i="47"/>
  <c r="Q19" i="48" s="1"/>
  <c r="Q19" i="49" s="1"/>
  <c r="M19" i="47"/>
  <c r="P19" i="47"/>
  <c r="S14" i="47"/>
  <c r="S14" i="48" s="1"/>
  <c r="S14" i="49" s="1"/>
  <c r="H38" i="47"/>
  <c r="T38" i="47" s="1"/>
  <c r="H28" i="47"/>
  <c r="G43" i="47"/>
  <c r="S43" i="47" s="1"/>
  <c r="R19" i="47"/>
  <c r="R19" i="48" s="1"/>
  <c r="R19" i="49" s="1"/>
  <c r="N22" i="47"/>
  <c r="Z22" i="47"/>
  <c r="AA22" i="47"/>
  <c r="W22" i="47"/>
  <c r="P25" i="47"/>
  <c r="S26" i="47"/>
  <c r="H50" i="47"/>
  <c r="G28" i="47"/>
  <c r="R14" i="47"/>
  <c r="R14" i="48" s="1"/>
  <c r="R14" i="49" s="1"/>
  <c r="G38" i="47"/>
  <c r="S38" i="47" s="1"/>
  <c r="L14" i="47"/>
  <c r="J37" i="47"/>
  <c r="V37" i="47" s="1"/>
  <c r="J27" i="47"/>
  <c r="U13" i="47"/>
  <c r="AB28" i="47"/>
  <c r="T17" i="47"/>
  <c r="I41" i="47"/>
  <c r="U41" i="47" s="1"/>
  <c r="Q23" i="47"/>
  <c r="Q23" i="48" s="1"/>
  <c r="Q23" i="49" s="1"/>
  <c r="O23" i="47"/>
  <c r="F47" i="47"/>
  <c r="P23" i="47"/>
  <c r="L23" i="47"/>
  <c r="M26" i="47"/>
  <c r="Z26" i="47"/>
  <c r="K28" i="47"/>
  <c r="AA14" i="47"/>
  <c r="P16" i="47"/>
  <c r="H27" i="47"/>
  <c r="K38" i="47"/>
  <c r="G47" i="47"/>
  <c r="S47" i="47" s="1"/>
  <c r="Q13" i="47"/>
  <c r="Q13" i="49" s="1"/>
  <c r="Q13" i="50" s="1"/>
  <c r="N14" i="47"/>
  <c r="S16" i="47"/>
  <c r="P17" i="47"/>
  <c r="R20" i="47"/>
  <c r="O22" i="47"/>
  <c r="T23" i="47"/>
  <c r="T23" i="48" s="1"/>
  <c r="T23" i="49" s="1"/>
  <c r="Q25" i="47"/>
  <c r="Q25" i="48" s="1"/>
  <c r="Q25" i="49" s="1"/>
  <c r="N26" i="47"/>
  <c r="V26" i="47"/>
  <c r="F38" i="47"/>
  <c r="L41" i="47"/>
  <c r="F46" i="47"/>
  <c r="F49" i="47"/>
  <c r="J50" i="47"/>
  <c r="U50" i="47" s="1"/>
  <c r="I28" i="47"/>
  <c r="M41" i="47"/>
  <c r="H43" i="47"/>
  <c r="T43" i="47" s="1"/>
  <c r="F27" i="47"/>
  <c r="N37" i="47"/>
  <c r="I38" i="47"/>
  <c r="U38" i="47" s="1"/>
  <c r="O41" i="47"/>
  <c r="M13" i="47"/>
  <c r="Z14" i="47"/>
  <c r="O16" i="47"/>
  <c r="L17" i="47"/>
  <c r="N20" i="47"/>
  <c r="M25" i="47"/>
  <c r="G27" i="47"/>
  <c r="J38" i="47"/>
  <c r="V38" i="47" s="1"/>
  <c r="J46" i="47"/>
  <c r="V46" i="47" s="1"/>
  <c r="F50" i="47"/>
  <c r="O13" i="47"/>
  <c r="Q16" i="47"/>
  <c r="Q16" i="48" s="1"/>
  <c r="Q16" i="49" s="1"/>
  <c r="N17" i="47"/>
  <c r="V17" i="47"/>
  <c r="P20" i="47"/>
  <c r="O25" i="47"/>
  <c r="L26" i="47"/>
  <c r="T26" i="47"/>
  <c r="I27" i="47"/>
  <c r="F28" i="47"/>
  <c r="G40" i="47"/>
  <c r="S40" i="47" s="1"/>
  <c r="H47" i="47"/>
  <c r="T47" i="47" s="1"/>
  <c r="N16" i="47"/>
  <c r="N13" i="47"/>
  <c r="N25" i="47"/>
  <c r="V26" i="46"/>
  <c r="U26" i="46"/>
  <c r="T26" i="46"/>
  <c r="S26" i="46"/>
  <c r="R26" i="46"/>
  <c r="Q26" i="46"/>
  <c r="V25" i="46"/>
  <c r="U25" i="46"/>
  <c r="T25" i="46"/>
  <c r="S25" i="46"/>
  <c r="R25" i="46"/>
  <c r="Q25" i="46"/>
  <c r="V23" i="46"/>
  <c r="U23" i="46"/>
  <c r="T23" i="46"/>
  <c r="S23" i="46"/>
  <c r="R23" i="46"/>
  <c r="Q23" i="46"/>
  <c r="V22" i="46"/>
  <c r="U22" i="46"/>
  <c r="T22" i="46"/>
  <c r="S22" i="46"/>
  <c r="R22" i="46"/>
  <c r="Q22" i="46"/>
  <c r="V20" i="46"/>
  <c r="U20" i="46"/>
  <c r="T20" i="46"/>
  <c r="S20" i="46"/>
  <c r="R20" i="46"/>
  <c r="Q20" i="46"/>
  <c r="V19" i="46"/>
  <c r="U19" i="46"/>
  <c r="T19" i="46"/>
  <c r="S19" i="46"/>
  <c r="R19" i="46"/>
  <c r="Q19" i="46"/>
  <c r="W19" i="46" s="1"/>
  <c r="V17" i="46"/>
  <c r="U17" i="46"/>
  <c r="T17" i="46"/>
  <c r="S17" i="46"/>
  <c r="R17" i="46"/>
  <c r="Q17" i="46"/>
  <c r="V16" i="46"/>
  <c r="U16" i="46"/>
  <c r="T16" i="46"/>
  <c r="S16" i="46"/>
  <c r="R16" i="46"/>
  <c r="Q16" i="46"/>
  <c r="V14" i="46"/>
  <c r="U14" i="46"/>
  <c r="T14" i="46"/>
  <c r="S14" i="46"/>
  <c r="R14" i="46"/>
  <c r="V13" i="46"/>
  <c r="U13" i="46"/>
  <c r="T13" i="46"/>
  <c r="S13" i="46"/>
  <c r="R13" i="46"/>
  <c r="Q14" i="46"/>
  <c r="Q13" i="46"/>
  <c r="AF52" i="46"/>
  <c r="AE52" i="46"/>
  <c r="AD52" i="46"/>
  <c r="AF51" i="46"/>
  <c r="AE51" i="46"/>
  <c r="AD51" i="46"/>
  <c r="J50" i="46"/>
  <c r="I50" i="46"/>
  <c r="F49" i="46"/>
  <c r="J47" i="46"/>
  <c r="I47" i="46"/>
  <c r="H46" i="46"/>
  <c r="K44" i="46"/>
  <c r="I43" i="46"/>
  <c r="F43" i="46"/>
  <c r="N43" i="46" s="1"/>
  <c r="K41" i="46"/>
  <c r="F41" i="46"/>
  <c r="I40" i="46"/>
  <c r="H40" i="46"/>
  <c r="AC52" i="46"/>
  <c r="AC51" i="46"/>
  <c r="J37" i="46"/>
  <c r="Q33" i="46"/>
  <c r="K50" i="46"/>
  <c r="H50" i="46"/>
  <c r="G50" i="46"/>
  <c r="N26" i="46"/>
  <c r="P25" i="46"/>
  <c r="K49" i="46"/>
  <c r="J49" i="46"/>
  <c r="G49" i="46"/>
  <c r="O25" i="46"/>
  <c r="L23" i="46"/>
  <c r="H47" i="46"/>
  <c r="O22" i="46"/>
  <c r="N22" i="46"/>
  <c r="K46" i="46"/>
  <c r="L20" i="46"/>
  <c r="H44" i="46"/>
  <c r="G44" i="46"/>
  <c r="P20" i="46"/>
  <c r="O19" i="46"/>
  <c r="M19" i="46"/>
  <c r="L19" i="46"/>
  <c r="K43" i="46"/>
  <c r="J43" i="46"/>
  <c r="P19" i="46"/>
  <c r="AE28" i="46"/>
  <c r="P17" i="46"/>
  <c r="O17" i="46"/>
  <c r="J41" i="46"/>
  <c r="I41" i="46"/>
  <c r="G28" i="46"/>
  <c r="N17" i="46"/>
  <c r="AC27" i="46"/>
  <c r="M16" i="46"/>
  <c r="G40" i="46"/>
  <c r="AF28" i="46"/>
  <c r="AD28" i="46"/>
  <c r="AC28" i="46"/>
  <c r="K38" i="46"/>
  <c r="J38" i="46"/>
  <c r="G38" i="46"/>
  <c r="N14" i="46"/>
  <c r="AF27" i="46"/>
  <c r="AE27" i="46"/>
  <c r="AD27" i="46"/>
  <c r="P13" i="46"/>
  <c r="G37" i="46"/>
  <c r="O13" i="46"/>
  <c r="Q9" i="46"/>
  <c r="F9" i="46"/>
  <c r="F33" i="46" s="1"/>
  <c r="AF52" i="45"/>
  <c r="AE52" i="45"/>
  <c r="AD52" i="45"/>
  <c r="AF51" i="45"/>
  <c r="AE51" i="45"/>
  <c r="AD51" i="45"/>
  <c r="J50" i="45"/>
  <c r="G50" i="45"/>
  <c r="F49" i="45"/>
  <c r="J47" i="45"/>
  <c r="I47" i="45"/>
  <c r="K46" i="45"/>
  <c r="H46" i="45"/>
  <c r="K44" i="45"/>
  <c r="H44" i="45"/>
  <c r="F44" i="45"/>
  <c r="M44" i="45" s="1"/>
  <c r="J43" i="45"/>
  <c r="I43" i="45"/>
  <c r="F43" i="45"/>
  <c r="F41" i="45"/>
  <c r="I40" i="45"/>
  <c r="H40" i="45"/>
  <c r="AC51" i="45"/>
  <c r="J37" i="45"/>
  <c r="F37" i="45"/>
  <c r="Q33" i="45"/>
  <c r="J27" i="45"/>
  <c r="V26" i="45"/>
  <c r="U26" i="45"/>
  <c r="K50" i="45"/>
  <c r="T26" i="45"/>
  <c r="R26" i="45"/>
  <c r="M26" i="45"/>
  <c r="R25" i="45"/>
  <c r="Q25" i="45"/>
  <c r="P25" i="45"/>
  <c r="L25" i="45"/>
  <c r="J49" i="45"/>
  <c r="I49" i="45"/>
  <c r="H49" i="45"/>
  <c r="G49" i="45"/>
  <c r="O25" i="45"/>
  <c r="V23" i="45"/>
  <c r="U23" i="45"/>
  <c r="T23" i="45"/>
  <c r="S23" i="45"/>
  <c r="N23" i="45"/>
  <c r="K47" i="45"/>
  <c r="H47" i="45"/>
  <c r="L23" i="45"/>
  <c r="AD27" i="45"/>
  <c r="V22" i="45"/>
  <c r="O22" i="45"/>
  <c r="N22" i="45"/>
  <c r="S22" i="45"/>
  <c r="G46" i="45"/>
  <c r="S20" i="45"/>
  <c r="R20" i="45"/>
  <c r="Q20" i="45"/>
  <c r="M20" i="45"/>
  <c r="L20" i="45"/>
  <c r="V20" i="45"/>
  <c r="O20" i="45"/>
  <c r="I44" i="45"/>
  <c r="G44" i="45"/>
  <c r="P20" i="45"/>
  <c r="V19" i="45"/>
  <c r="U19" i="45"/>
  <c r="T19" i="45"/>
  <c r="P19" i="45"/>
  <c r="O19" i="45"/>
  <c r="M19" i="45"/>
  <c r="L19" i="45"/>
  <c r="K43" i="45"/>
  <c r="Q19" i="45"/>
  <c r="AE28" i="45"/>
  <c r="Q17" i="45"/>
  <c r="P17" i="45"/>
  <c r="V17" i="45"/>
  <c r="AA17" i="45" s="1"/>
  <c r="O17" i="45"/>
  <c r="I41" i="45"/>
  <c r="G28" i="45"/>
  <c r="N17" i="45"/>
  <c r="AC27" i="45"/>
  <c r="U16" i="45"/>
  <c r="T16" i="45"/>
  <c r="S16" i="45"/>
  <c r="R16" i="45"/>
  <c r="M16" i="45"/>
  <c r="K40" i="45"/>
  <c r="J40" i="45"/>
  <c r="G40" i="45"/>
  <c r="N16" i="45"/>
  <c r="AF28" i="45"/>
  <c r="AD28" i="45"/>
  <c r="V14" i="45"/>
  <c r="U14" i="45"/>
  <c r="K38" i="45"/>
  <c r="J38" i="45"/>
  <c r="S14" i="45"/>
  <c r="R14" i="45"/>
  <c r="N14" i="45"/>
  <c r="R13" i="45"/>
  <c r="Q13" i="45"/>
  <c r="L13" i="45"/>
  <c r="V13" i="45"/>
  <c r="U13" i="45"/>
  <c r="S13" i="45"/>
  <c r="G37" i="45"/>
  <c r="O13" i="45"/>
  <c r="F9" i="45"/>
  <c r="AA52" i="44"/>
  <c r="Z52" i="44"/>
  <c r="Y52" i="44"/>
  <c r="AA51" i="44"/>
  <c r="Z51" i="44"/>
  <c r="Y51" i="44"/>
  <c r="X51" i="44"/>
  <c r="J50" i="44"/>
  <c r="F47" i="44"/>
  <c r="X52" i="44"/>
  <c r="F38" i="44"/>
  <c r="O33" i="44"/>
  <c r="M26" i="44"/>
  <c r="H50" i="44"/>
  <c r="G50" i="44"/>
  <c r="N26" i="44"/>
  <c r="M25" i="44"/>
  <c r="J49" i="44"/>
  <c r="H49" i="44"/>
  <c r="K25" i="44"/>
  <c r="L25" i="44"/>
  <c r="M23" i="44"/>
  <c r="H47" i="44"/>
  <c r="G47" i="44"/>
  <c r="I46" i="44"/>
  <c r="L22" i="44"/>
  <c r="K22" i="44"/>
  <c r="J44" i="44"/>
  <c r="M20" i="44"/>
  <c r="H44" i="44"/>
  <c r="G44" i="44"/>
  <c r="N20" i="44"/>
  <c r="M19" i="44"/>
  <c r="J43" i="44"/>
  <c r="I43" i="44"/>
  <c r="K19" i="44"/>
  <c r="F43" i="44"/>
  <c r="AA28" i="44"/>
  <c r="K17" i="44"/>
  <c r="I41" i="44"/>
  <c r="G41" i="44"/>
  <c r="F41" i="44"/>
  <c r="Y27" i="44"/>
  <c r="J40" i="44"/>
  <c r="I40" i="44"/>
  <c r="H40" i="44"/>
  <c r="K16" i="44"/>
  <c r="Z28" i="44"/>
  <c r="Y28" i="44"/>
  <c r="X28" i="44"/>
  <c r="J28" i="44"/>
  <c r="H28" i="44"/>
  <c r="G38" i="44"/>
  <c r="AA27" i="44"/>
  <c r="Z27" i="44"/>
  <c r="X27" i="44"/>
  <c r="M13" i="44"/>
  <c r="J37" i="44"/>
  <c r="I37" i="44"/>
  <c r="G27" i="44"/>
  <c r="O9" i="44"/>
  <c r="F9" i="44"/>
  <c r="F33" i="44" s="1"/>
  <c r="AA52" i="43"/>
  <c r="Z52" i="43"/>
  <c r="Y52" i="43"/>
  <c r="AA51" i="43"/>
  <c r="Z51" i="43"/>
  <c r="Y51" i="43"/>
  <c r="X51" i="43"/>
  <c r="F49" i="43"/>
  <c r="H47" i="43"/>
  <c r="J46" i="43"/>
  <c r="G43" i="43"/>
  <c r="J41" i="43"/>
  <c r="X52" i="43"/>
  <c r="H38" i="43"/>
  <c r="O33" i="43"/>
  <c r="J50" i="43"/>
  <c r="M26" i="43"/>
  <c r="H50" i="43"/>
  <c r="G50" i="43"/>
  <c r="N26" i="43"/>
  <c r="M25" i="43"/>
  <c r="J49" i="43"/>
  <c r="K25" i="43"/>
  <c r="L25" i="43"/>
  <c r="M23" i="43"/>
  <c r="K23" i="43"/>
  <c r="J47" i="43"/>
  <c r="G47" i="43"/>
  <c r="F47" i="43"/>
  <c r="K22" i="43"/>
  <c r="I46" i="43"/>
  <c r="H46" i="43"/>
  <c r="N22" i="43"/>
  <c r="J44" i="43"/>
  <c r="M20" i="43"/>
  <c r="H44" i="43"/>
  <c r="G44" i="43"/>
  <c r="N20" i="43"/>
  <c r="M19" i="43"/>
  <c r="J43" i="43"/>
  <c r="K19" i="43"/>
  <c r="F43" i="43"/>
  <c r="AA28" i="43"/>
  <c r="M17" i="43"/>
  <c r="K17" i="43"/>
  <c r="I41" i="43"/>
  <c r="H41" i="43"/>
  <c r="G41" i="43"/>
  <c r="F41" i="43"/>
  <c r="Y27" i="43"/>
  <c r="K16" i="43"/>
  <c r="J40" i="43"/>
  <c r="I40" i="43"/>
  <c r="H40" i="43"/>
  <c r="N16" i="43"/>
  <c r="Z28" i="43"/>
  <c r="Y28" i="43"/>
  <c r="X28" i="43"/>
  <c r="J28" i="43"/>
  <c r="I28" i="43"/>
  <c r="H28" i="43"/>
  <c r="G38" i="43"/>
  <c r="N14" i="43"/>
  <c r="AA27" i="43"/>
  <c r="Z27" i="43"/>
  <c r="X27" i="43"/>
  <c r="M13" i="43"/>
  <c r="J37" i="43"/>
  <c r="I37" i="43"/>
  <c r="H27" i="43"/>
  <c r="G27" i="43"/>
  <c r="L13" i="43"/>
  <c r="O9" i="43"/>
  <c r="F9" i="43"/>
  <c r="F33" i="43" s="1"/>
  <c r="Q13" i="51" l="1"/>
  <c r="Q27" i="50"/>
  <c r="Z13" i="50"/>
  <c r="X13" i="50"/>
  <c r="AA13" i="50"/>
  <c r="Y13" i="50"/>
  <c r="W13" i="50"/>
  <c r="W25" i="49"/>
  <c r="X25" i="49"/>
  <c r="Y25" i="49"/>
  <c r="R27" i="48"/>
  <c r="R22" i="49"/>
  <c r="W22" i="49" s="1"/>
  <c r="W23" i="49"/>
  <c r="AA23" i="49"/>
  <c r="Z23" i="49"/>
  <c r="X23" i="49"/>
  <c r="Y23" i="49"/>
  <c r="U28" i="47"/>
  <c r="Y20" i="48"/>
  <c r="T20" i="49"/>
  <c r="Y20" i="49" s="1"/>
  <c r="Z16" i="49"/>
  <c r="Y16" i="49"/>
  <c r="W16" i="49"/>
  <c r="AA16" i="49"/>
  <c r="L44" i="47"/>
  <c r="Z17" i="47"/>
  <c r="W17" i="49"/>
  <c r="X17" i="49"/>
  <c r="AA19" i="49"/>
  <c r="Z20" i="48"/>
  <c r="W19" i="49"/>
  <c r="X19" i="49"/>
  <c r="Y19" i="49"/>
  <c r="U28" i="48"/>
  <c r="U17" i="49"/>
  <c r="U28" i="49" s="1"/>
  <c r="W13" i="49"/>
  <c r="Q27" i="49"/>
  <c r="X13" i="49"/>
  <c r="Y13" i="49"/>
  <c r="T27" i="47"/>
  <c r="AA14" i="49"/>
  <c r="W14" i="49"/>
  <c r="Q28" i="49"/>
  <c r="Y14" i="49"/>
  <c r="Z14" i="49"/>
  <c r="X14" i="49"/>
  <c r="Y26" i="47"/>
  <c r="T26" i="48"/>
  <c r="W26" i="47"/>
  <c r="R26" i="48"/>
  <c r="S27" i="47"/>
  <c r="S16" i="48"/>
  <c r="Y13" i="48"/>
  <c r="X13" i="48"/>
  <c r="W13" i="48"/>
  <c r="Q27" i="48"/>
  <c r="T28" i="47"/>
  <c r="T17" i="48"/>
  <c r="X17" i="47"/>
  <c r="X22" i="47"/>
  <c r="S22" i="48"/>
  <c r="V27" i="47"/>
  <c r="V13" i="48"/>
  <c r="W22" i="48"/>
  <c r="N44" i="47"/>
  <c r="X25" i="48"/>
  <c r="AA25" i="48"/>
  <c r="Y25" i="48"/>
  <c r="W25" i="48"/>
  <c r="Z25" i="48"/>
  <c r="R27" i="47"/>
  <c r="W17" i="47"/>
  <c r="W14" i="48"/>
  <c r="AA14" i="48"/>
  <c r="Z14" i="48"/>
  <c r="Y14" i="48"/>
  <c r="Q28" i="48"/>
  <c r="X14" i="48"/>
  <c r="V28" i="47"/>
  <c r="V17" i="48"/>
  <c r="V17" i="49" s="1"/>
  <c r="U27" i="47"/>
  <c r="U13" i="48"/>
  <c r="Y14" i="47"/>
  <c r="Y22" i="47"/>
  <c r="T22" i="48"/>
  <c r="AA23" i="48"/>
  <c r="W23" i="48"/>
  <c r="Y23" i="48"/>
  <c r="X23" i="48"/>
  <c r="Z23" i="48"/>
  <c r="X26" i="47"/>
  <c r="S26" i="48"/>
  <c r="Y17" i="47"/>
  <c r="W19" i="48"/>
  <c r="Y19" i="48"/>
  <c r="X19" i="48"/>
  <c r="AA19" i="48"/>
  <c r="Z19" i="48"/>
  <c r="Y20" i="47"/>
  <c r="AA20" i="47"/>
  <c r="V20" i="48"/>
  <c r="AA26" i="47"/>
  <c r="V26" i="48"/>
  <c r="X17" i="48"/>
  <c r="W17" i="48"/>
  <c r="AA17" i="48"/>
  <c r="Z17" i="48"/>
  <c r="O44" i="47"/>
  <c r="P44" i="47"/>
  <c r="Z16" i="48"/>
  <c r="W16" i="48"/>
  <c r="AA16" i="48"/>
  <c r="Y16" i="48"/>
  <c r="W20" i="47"/>
  <c r="R20" i="48"/>
  <c r="H51" i="47"/>
  <c r="S51" i="47"/>
  <c r="Z16" i="47"/>
  <c r="Y16" i="47"/>
  <c r="X16" i="47"/>
  <c r="W16" i="47"/>
  <c r="AA16" i="47"/>
  <c r="M38" i="47"/>
  <c r="P38" i="47"/>
  <c r="L38" i="47"/>
  <c r="O38" i="47"/>
  <c r="F52" i="47"/>
  <c r="N38" i="47"/>
  <c r="J51" i="47"/>
  <c r="U51" i="47"/>
  <c r="N43" i="47"/>
  <c r="M43" i="47"/>
  <c r="P43" i="47"/>
  <c r="O43" i="47"/>
  <c r="L43" i="47"/>
  <c r="X25" i="47"/>
  <c r="W25" i="47"/>
  <c r="Y25" i="47"/>
  <c r="AA25" i="47"/>
  <c r="Z25" i="47"/>
  <c r="O37" i="47"/>
  <c r="M46" i="47"/>
  <c r="L46" i="47"/>
  <c r="P46" i="47"/>
  <c r="O46" i="47"/>
  <c r="N46" i="47"/>
  <c r="O47" i="47"/>
  <c r="P47" i="47"/>
  <c r="N47" i="47"/>
  <c r="M47" i="47"/>
  <c r="L47" i="47"/>
  <c r="I51" i="47"/>
  <c r="AA19" i="47"/>
  <c r="X19" i="47"/>
  <c r="Y19" i="47"/>
  <c r="Z19" i="47"/>
  <c r="W19" i="47"/>
  <c r="G51" i="47"/>
  <c r="AA17" i="47"/>
  <c r="V51" i="47"/>
  <c r="K51" i="47"/>
  <c r="L40" i="47"/>
  <c r="F51" i="47"/>
  <c r="P50" i="47"/>
  <c r="N50" i="47"/>
  <c r="M50" i="47"/>
  <c r="L50" i="47"/>
  <c r="O50" i="47"/>
  <c r="X13" i="47"/>
  <c r="Q27" i="47"/>
  <c r="W13" i="47"/>
  <c r="Y13" i="47"/>
  <c r="AA13" i="47"/>
  <c r="Z13" i="47"/>
  <c r="N41" i="47"/>
  <c r="G52" i="47"/>
  <c r="AA23" i="47"/>
  <c r="Z23" i="47"/>
  <c r="Y23" i="47"/>
  <c r="X23" i="47"/>
  <c r="W23" i="47"/>
  <c r="P27" i="47"/>
  <c r="O27" i="47"/>
  <c r="L27" i="47"/>
  <c r="N27" i="47"/>
  <c r="M27" i="47"/>
  <c r="M49" i="47"/>
  <c r="L49" i="47"/>
  <c r="P49" i="47"/>
  <c r="O49" i="47"/>
  <c r="N49" i="47"/>
  <c r="V52" i="47"/>
  <c r="K52" i="47"/>
  <c r="S28" i="47"/>
  <c r="X14" i="47"/>
  <c r="O28" i="47"/>
  <c r="N28" i="47"/>
  <c r="M28" i="47"/>
  <c r="L28" i="47"/>
  <c r="P28" i="47"/>
  <c r="I52" i="47"/>
  <c r="R28" i="47"/>
  <c r="W14" i="47"/>
  <c r="S52" i="47"/>
  <c r="H52" i="47"/>
  <c r="U52" i="47"/>
  <c r="J52" i="47"/>
  <c r="T51" i="47"/>
  <c r="Q28" i="47"/>
  <c r="P37" i="47"/>
  <c r="X13" i="46"/>
  <c r="K37" i="46"/>
  <c r="AB27" i="46"/>
  <c r="AB28" i="46"/>
  <c r="G46" i="46"/>
  <c r="S27" i="46"/>
  <c r="H49" i="46"/>
  <c r="O43" i="46"/>
  <c r="Z13" i="46"/>
  <c r="K40" i="46"/>
  <c r="J44" i="46"/>
  <c r="Z20" i="46"/>
  <c r="O16" i="46"/>
  <c r="J40" i="46"/>
  <c r="I49" i="46"/>
  <c r="Y25" i="46"/>
  <c r="K52" i="46"/>
  <c r="M14" i="46"/>
  <c r="AA23" i="46"/>
  <c r="K47" i="46"/>
  <c r="I44" i="46"/>
  <c r="Y20" i="46"/>
  <c r="M26" i="46"/>
  <c r="H37" i="46"/>
  <c r="H27" i="46"/>
  <c r="M13" i="46"/>
  <c r="F28" i="46"/>
  <c r="L14" i="46"/>
  <c r="P14" i="46"/>
  <c r="O14" i="46"/>
  <c r="F38" i="46"/>
  <c r="Y16" i="46"/>
  <c r="X16" i="46"/>
  <c r="W16" i="46"/>
  <c r="W20" i="46"/>
  <c r="AA20" i="46"/>
  <c r="W25" i="46"/>
  <c r="J27" i="46"/>
  <c r="N41" i="46"/>
  <c r="L17" i="46"/>
  <c r="G41" i="46"/>
  <c r="Z23" i="46"/>
  <c r="Y23" i="46"/>
  <c r="X23" i="46"/>
  <c r="W23" i="46"/>
  <c r="L26" i="46"/>
  <c r="P26" i="46"/>
  <c r="F50" i="46"/>
  <c r="O26" i="46"/>
  <c r="K27" i="46"/>
  <c r="I37" i="46"/>
  <c r="I27" i="46"/>
  <c r="AA19" i="46"/>
  <c r="AA13" i="46"/>
  <c r="AA16" i="46"/>
  <c r="H41" i="46"/>
  <c r="M22" i="46"/>
  <c r="Q27" i="46"/>
  <c r="L22" i="46"/>
  <c r="P22" i="46"/>
  <c r="F46" i="46"/>
  <c r="X25" i="46"/>
  <c r="M49" i="46"/>
  <c r="H28" i="46"/>
  <c r="G43" i="46"/>
  <c r="W13" i="46"/>
  <c r="L16" i="46"/>
  <c r="N19" i="46"/>
  <c r="X20" i="46"/>
  <c r="M23" i="46"/>
  <c r="I28" i="46"/>
  <c r="M41" i="46"/>
  <c r="H43" i="46"/>
  <c r="P43" i="46"/>
  <c r="O49" i="46"/>
  <c r="L13" i="46"/>
  <c r="N16" i="46"/>
  <c r="X19" i="46"/>
  <c r="M20" i="46"/>
  <c r="O23" i="46"/>
  <c r="L25" i="46"/>
  <c r="F27" i="46"/>
  <c r="K28" i="46"/>
  <c r="F37" i="46"/>
  <c r="I38" i="46"/>
  <c r="O41" i="46"/>
  <c r="F44" i="46"/>
  <c r="I46" i="46"/>
  <c r="Y19" i="46"/>
  <c r="N20" i="46"/>
  <c r="P23" i="46"/>
  <c r="M25" i="46"/>
  <c r="Z25" i="46"/>
  <c r="G27" i="46"/>
  <c r="P41" i="46"/>
  <c r="J46" i="46"/>
  <c r="F47" i="46"/>
  <c r="N23" i="46"/>
  <c r="H38" i="46"/>
  <c r="N13" i="46"/>
  <c r="P16" i="46"/>
  <c r="M17" i="46"/>
  <c r="U28" i="46"/>
  <c r="Z19" i="46"/>
  <c r="O20" i="46"/>
  <c r="N25" i="46"/>
  <c r="AA25" i="46"/>
  <c r="F40" i="46"/>
  <c r="L43" i="46"/>
  <c r="G47" i="46"/>
  <c r="J28" i="46"/>
  <c r="P49" i="46"/>
  <c r="L49" i="46"/>
  <c r="P44" i="45"/>
  <c r="X13" i="45"/>
  <c r="M49" i="45"/>
  <c r="T20" i="45"/>
  <c r="Y20" i="45" s="1"/>
  <c r="T14" i="45"/>
  <c r="I28" i="45"/>
  <c r="U20" i="45"/>
  <c r="Z20" i="45" s="1"/>
  <c r="M22" i="45"/>
  <c r="L22" i="45"/>
  <c r="P22" i="45"/>
  <c r="F46" i="45"/>
  <c r="Q22" i="45"/>
  <c r="K27" i="45"/>
  <c r="P43" i="45"/>
  <c r="O43" i="45"/>
  <c r="W13" i="45"/>
  <c r="Z13" i="45"/>
  <c r="R19" i="45"/>
  <c r="W19" i="45" s="1"/>
  <c r="G43" i="45"/>
  <c r="R22" i="45"/>
  <c r="S25" i="45"/>
  <c r="J44" i="45"/>
  <c r="Q16" i="45"/>
  <c r="P16" i="45"/>
  <c r="F40" i="45"/>
  <c r="O16" i="45"/>
  <c r="L16" i="45"/>
  <c r="M17" i="45"/>
  <c r="H41" i="45"/>
  <c r="AA13" i="45"/>
  <c r="Q9" i="45"/>
  <c r="F33" i="45"/>
  <c r="AB27" i="45"/>
  <c r="V28" i="45"/>
  <c r="AA19" i="45"/>
  <c r="Z19" i="45"/>
  <c r="Y19" i="45"/>
  <c r="S19" i="45"/>
  <c r="X19" i="45" s="1"/>
  <c r="H43" i="45"/>
  <c r="T25" i="45"/>
  <c r="Y25" i="45" s="1"/>
  <c r="N26" i="45"/>
  <c r="O37" i="45"/>
  <c r="L37" i="45"/>
  <c r="I50" i="45"/>
  <c r="M14" i="45"/>
  <c r="T22" i="45"/>
  <c r="I46" i="45"/>
  <c r="Q23" i="45"/>
  <c r="F47" i="45"/>
  <c r="P23" i="45"/>
  <c r="M23" i="45"/>
  <c r="O23" i="45"/>
  <c r="X25" i="45"/>
  <c r="L26" i="45"/>
  <c r="F50" i="45"/>
  <c r="O26" i="45"/>
  <c r="P26" i="45"/>
  <c r="K41" i="45"/>
  <c r="N43" i="45"/>
  <c r="L49" i="45"/>
  <c r="P13" i="45"/>
  <c r="J41" i="45"/>
  <c r="U17" i="45"/>
  <c r="Z17" i="45" s="1"/>
  <c r="AC52" i="45"/>
  <c r="M41" i="45"/>
  <c r="H37" i="45"/>
  <c r="H27" i="45"/>
  <c r="AE27" i="45"/>
  <c r="AB28" i="45"/>
  <c r="I37" i="45"/>
  <c r="I27" i="45"/>
  <c r="T13" i="45"/>
  <c r="AF27" i="45"/>
  <c r="AC28" i="45"/>
  <c r="V16" i="45"/>
  <c r="X20" i="45"/>
  <c r="W20" i="45"/>
  <c r="AA20" i="45"/>
  <c r="U22" i="45"/>
  <c r="J46" i="45"/>
  <c r="R23" i="45"/>
  <c r="G47" i="45"/>
  <c r="K49" i="45"/>
  <c r="V25" i="45"/>
  <c r="AA25" i="45" s="1"/>
  <c r="Q26" i="45"/>
  <c r="H28" i="45"/>
  <c r="K37" i="45"/>
  <c r="P37" i="45" s="1"/>
  <c r="H38" i="45"/>
  <c r="N41" i="45"/>
  <c r="F28" i="45"/>
  <c r="L14" i="45"/>
  <c r="O14" i="45"/>
  <c r="F38" i="45"/>
  <c r="P14" i="45"/>
  <c r="L17" i="45"/>
  <c r="G41" i="45"/>
  <c r="R17" i="45"/>
  <c r="W17" i="45" s="1"/>
  <c r="H50" i="45"/>
  <c r="S26" i="45"/>
  <c r="J28" i="45"/>
  <c r="I38" i="45"/>
  <c r="Q14" i="45"/>
  <c r="S17" i="45"/>
  <c r="X17" i="45" s="1"/>
  <c r="F27" i="45"/>
  <c r="K28" i="45"/>
  <c r="W25" i="45"/>
  <c r="N49" i="45"/>
  <c r="N19" i="45"/>
  <c r="G38" i="45"/>
  <c r="L44" i="45"/>
  <c r="O49" i="45"/>
  <c r="N44" i="45"/>
  <c r="M13" i="45"/>
  <c r="T17" i="45"/>
  <c r="Y17" i="45" s="1"/>
  <c r="N20" i="45"/>
  <c r="M25" i="45"/>
  <c r="U25" i="45"/>
  <c r="U27" i="45" s="1"/>
  <c r="G27" i="45"/>
  <c r="O44" i="45"/>
  <c r="N13" i="45"/>
  <c r="N25" i="45"/>
  <c r="H46" i="44"/>
  <c r="M17" i="44"/>
  <c r="K23" i="44"/>
  <c r="H38" i="44"/>
  <c r="J46" i="44"/>
  <c r="J38" i="44"/>
  <c r="L13" i="44"/>
  <c r="N14" i="44"/>
  <c r="N16" i="44"/>
  <c r="H41" i="44"/>
  <c r="J47" i="44"/>
  <c r="H27" i="44"/>
  <c r="J41" i="44"/>
  <c r="F49" i="44"/>
  <c r="N22" i="44"/>
  <c r="G43" i="44"/>
  <c r="M14" i="44"/>
  <c r="F50" i="44"/>
  <c r="N43" i="44"/>
  <c r="M43" i="44"/>
  <c r="K43" i="44"/>
  <c r="N41" i="44"/>
  <c r="M41" i="44"/>
  <c r="L41" i="44"/>
  <c r="K41" i="44"/>
  <c r="G52" i="44"/>
  <c r="J52" i="44"/>
  <c r="I27" i="44"/>
  <c r="N13" i="44"/>
  <c r="L17" i="44"/>
  <c r="N19" i="44"/>
  <c r="L23" i="44"/>
  <c r="N25" i="44"/>
  <c r="J27" i="44"/>
  <c r="I38" i="44"/>
  <c r="F40" i="44"/>
  <c r="H43" i="44"/>
  <c r="F44" i="44"/>
  <c r="I47" i="44"/>
  <c r="G49" i="44"/>
  <c r="G40" i="44"/>
  <c r="L16" i="44"/>
  <c r="N17" i="44"/>
  <c r="N23" i="44"/>
  <c r="F28" i="44"/>
  <c r="F37" i="44"/>
  <c r="K38" i="44"/>
  <c r="K47" i="44"/>
  <c r="I49" i="44"/>
  <c r="K14" i="44"/>
  <c r="M16" i="44"/>
  <c r="K20" i="44"/>
  <c r="M22" i="44"/>
  <c r="K26" i="44"/>
  <c r="G28" i="44"/>
  <c r="G37" i="44"/>
  <c r="L38" i="44"/>
  <c r="I44" i="44"/>
  <c r="F46" i="44"/>
  <c r="L47" i="44"/>
  <c r="L14" i="44"/>
  <c r="L20" i="44"/>
  <c r="L26" i="44"/>
  <c r="F27" i="44"/>
  <c r="H37" i="44"/>
  <c r="G46" i="44"/>
  <c r="M47" i="44"/>
  <c r="I50" i="44"/>
  <c r="K13" i="44"/>
  <c r="I28" i="44"/>
  <c r="N38" i="44"/>
  <c r="L19" i="44"/>
  <c r="J51" i="43"/>
  <c r="G52" i="43"/>
  <c r="N47" i="43"/>
  <c r="L47" i="43"/>
  <c r="K47" i="43"/>
  <c r="N43" i="43"/>
  <c r="K43" i="43"/>
  <c r="N41" i="43"/>
  <c r="M41" i="43"/>
  <c r="L41" i="43"/>
  <c r="K41" i="43"/>
  <c r="H52" i="43"/>
  <c r="I27" i="43"/>
  <c r="N13" i="43"/>
  <c r="L17" i="43"/>
  <c r="N19" i="43"/>
  <c r="L23" i="43"/>
  <c r="N25" i="43"/>
  <c r="J27" i="43"/>
  <c r="I38" i="43"/>
  <c r="F40" i="43"/>
  <c r="H43" i="43"/>
  <c r="F44" i="43"/>
  <c r="I47" i="43"/>
  <c r="G49" i="43"/>
  <c r="N49" i="43"/>
  <c r="J38" i="43"/>
  <c r="G40" i="43"/>
  <c r="I43" i="43"/>
  <c r="H49" i="43"/>
  <c r="F50" i="43"/>
  <c r="L16" i="43"/>
  <c r="N17" i="43"/>
  <c r="L22" i="43"/>
  <c r="N23" i="43"/>
  <c r="F28" i="43"/>
  <c r="F37" i="43"/>
  <c r="I49" i="43"/>
  <c r="K14" i="43"/>
  <c r="M16" i="43"/>
  <c r="K20" i="43"/>
  <c r="M22" i="43"/>
  <c r="K26" i="43"/>
  <c r="G28" i="43"/>
  <c r="G37" i="43"/>
  <c r="I44" i="43"/>
  <c r="F46" i="43"/>
  <c r="L14" i="43"/>
  <c r="L20" i="43"/>
  <c r="L26" i="43"/>
  <c r="F27" i="43"/>
  <c r="H37" i="43"/>
  <c r="G46" i="43"/>
  <c r="K49" i="43"/>
  <c r="I50" i="43"/>
  <c r="K13" i="43"/>
  <c r="M14" i="43"/>
  <c r="F38" i="43"/>
  <c r="L49" i="43"/>
  <c r="L19" i="43"/>
  <c r="AA27" i="50" l="1"/>
  <c r="Z27" i="50"/>
  <c r="Y27" i="50"/>
  <c r="W27" i="50"/>
  <c r="X27" i="50"/>
  <c r="W13" i="51"/>
  <c r="Q27" i="51"/>
  <c r="AA13" i="51"/>
  <c r="X13" i="51"/>
  <c r="Y13" i="51"/>
  <c r="Z13" i="51"/>
  <c r="X22" i="48"/>
  <c r="S22" i="49"/>
  <c r="X22" i="49" s="1"/>
  <c r="X26" i="48"/>
  <c r="S26" i="49"/>
  <c r="S27" i="48"/>
  <c r="S16" i="49"/>
  <c r="W20" i="48"/>
  <c r="R20" i="49"/>
  <c r="U27" i="48"/>
  <c r="Z27" i="48" s="1"/>
  <c r="U13" i="49"/>
  <c r="T28" i="48"/>
  <c r="Y28" i="48" s="1"/>
  <c r="T17" i="49"/>
  <c r="W26" i="48"/>
  <c r="R26" i="49"/>
  <c r="W26" i="49" s="1"/>
  <c r="Z28" i="49"/>
  <c r="Y22" i="48"/>
  <c r="T22" i="49"/>
  <c r="Y26" i="48"/>
  <c r="T26" i="49"/>
  <c r="Y26" i="49" s="1"/>
  <c r="AA17" i="49"/>
  <c r="AA20" i="48"/>
  <c r="V20" i="49"/>
  <c r="AA20" i="49" s="1"/>
  <c r="AA26" i="48"/>
  <c r="V26" i="49"/>
  <c r="AA26" i="49" s="1"/>
  <c r="V27" i="48"/>
  <c r="AA27" i="48" s="1"/>
  <c r="V13" i="49"/>
  <c r="Z17" i="49"/>
  <c r="R27" i="49"/>
  <c r="W27" i="49" s="1"/>
  <c r="X16" i="48"/>
  <c r="V28" i="48"/>
  <c r="X27" i="48"/>
  <c r="W27" i="48"/>
  <c r="R28" i="48"/>
  <c r="W28" i="48" s="1"/>
  <c r="Z28" i="48"/>
  <c r="AA28" i="48"/>
  <c r="AA13" i="48"/>
  <c r="Y17" i="48"/>
  <c r="S28" i="48"/>
  <c r="X28" i="48" s="1"/>
  <c r="Z13" i="48"/>
  <c r="T27" i="48"/>
  <c r="Y27" i="48" s="1"/>
  <c r="T52" i="47"/>
  <c r="W28" i="47"/>
  <c r="Z28" i="47"/>
  <c r="AA28" i="47"/>
  <c r="Y28" i="47"/>
  <c r="X28" i="47"/>
  <c r="M51" i="47"/>
  <c r="L51" i="47"/>
  <c r="P51" i="47"/>
  <c r="O51" i="47"/>
  <c r="N51" i="47"/>
  <c r="M52" i="47"/>
  <c r="L52" i="47"/>
  <c r="P52" i="47"/>
  <c r="O52" i="47"/>
  <c r="N52" i="47"/>
  <c r="Z27" i="47"/>
  <c r="X27" i="47"/>
  <c r="Y27" i="47"/>
  <c r="W27" i="47"/>
  <c r="AA27" i="47"/>
  <c r="J51" i="46"/>
  <c r="S28" i="46"/>
  <c r="X27" i="46"/>
  <c r="I51" i="46"/>
  <c r="M46" i="46"/>
  <c r="L46" i="46"/>
  <c r="P46" i="46"/>
  <c r="O46" i="46"/>
  <c r="N46" i="46"/>
  <c r="U27" i="46"/>
  <c r="Z27" i="46" s="1"/>
  <c r="Z16" i="46"/>
  <c r="T28" i="46"/>
  <c r="P47" i="46"/>
  <c r="O47" i="46"/>
  <c r="N47" i="46"/>
  <c r="M47" i="46"/>
  <c r="L47" i="46"/>
  <c r="M27" i="46"/>
  <c r="P27" i="46"/>
  <c r="O27" i="46"/>
  <c r="N27" i="46"/>
  <c r="L27" i="46"/>
  <c r="AA17" i="46"/>
  <c r="Z17" i="46"/>
  <c r="Y17" i="46"/>
  <c r="X17" i="46"/>
  <c r="W17" i="46"/>
  <c r="N28" i="46"/>
  <c r="M28" i="46"/>
  <c r="L28" i="46"/>
  <c r="P28" i="46"/>
  <c r="O28" i="46"/>
  <c r="P44" i="46"/>
  <c r="O44" i="46"/>
  <c r="N44" i="46"/>
  <c r="M44" i="46"/>
  <c r="L44" i="46"/>
  <c r="R27" i="46"/>
  <c r="W27" i="46" s="1"/>
  <c r="P40" i="46"/>
  <c r="O40" i="46"/>
  <c r="N40" i="46"/>
  <c r="M40" i="46"/>
  <c r="L40" i="46"/>
  <c r="N49" i="46"/>
  <c r="AA26" i="46"/>
  <c r="X26" i="46"/>
  <c r="Z26" i="46"/>
  <c r="Y26" i="46"/>
  <c r="W26" i="46"/>
  <c r="L41" i="46"/>
  <c r="M38" i="46"/>
  <c r="L38" i="46"/>
  <c r="P38" i="46"/>
  <c r="O38" i="46"/>
  <c r="F52" i="46"/>
  <c r="N38" i="46"/>
  <c r="H51" i="46"/>
  <c r="K51" i="46"/>
  <c r="V27" i="46"/>
  <c r="AA27" i="46" s="1"/>
  <c r="P50" i="46"/>
  <c r="O50" i="46"/>
  <c r="N50" i="46"/>
  <c r="M50" i="46"/>
  <c r="L50" i="46"/>
  <c r="H52" i="46"/>
  <c r="M37" i="46"/>
  <c r="P37" i="46"/>
  <c r="O37" i="46"/>
  <c r="N37" i="46"/>
  <c r="L37" i="46"/>
  <c r="F51" i="46"/>
  <c r="V28" i="46"/>
  <c r="R28" i="46"/>
  <c r="AA14" i="46"/>
  <c r="X14" i="46"/>
  <c r="Z14" i="46"/>
  <c r="Y14" i="46"/>
  <c r="Q28" i="46"/>
  <c r="W14" i="46"/>
  <c r="G51" i="46"/>
  <c r="J52" i="46"/>
  <c r="I52" i="46"/>
  <c r="AA22" i="46"/>
  <c r="Y22" i="46"/>
  <c r="Z22" i="46"/>
  <c r="X22" i="46"/>
  <c r="W22" i="46"/>
  <c r="M43" i="46"/>
  <c r="T27" i="46"/>
  <c r="Y27" i="46" s="1"/>
  <c r="Y13" i="46"/>
  <c r="G52" i="46"/>
  <c r="F51" i="45"/>
  <c r="O41" i="45"/>
  <c r="R28" i="45"/>
  <c r="P41" i="45"/>
  <c r="G51" i="45"/>
  <c r="L51" i="45" s="1"/>
  <c r="M43" i="45"/>
  <c r="S28" i="45"/>
  <c r="V27" i="45"/>
  <c r="R27" i="45"/>
  <c r="I51" i="45"/>
  <c r="N51" i="45" s="1"/>
  <c r="N37" i="45"/>
  <c r="Z25" i="45"/>
  <c r="N28" i="45"/>
  <c r="M28" i="45"/>
  <c r="L28" i="45"/>
  <c r="O28" i="45"/>
  <c r="P28" i="45"/>
  <c r="P49" i="45"/>
  <c r="K52" i="45"/>
  <c r="Y16" i="45"/>
  <c r="X16" i="45"/>
  <c r="W16" i="45"/>
  <c r="AA16" i="45"/>
  <c r="Z16" i="45"/>
  <c r="Q27" i="45"/>
  <c r="S27" i="45"/>
  <c r="AA14" i="45"/>
  <c r="Z14" i="45"/>
  <c r="Q28" i="45"/>
  <c r="W14" i="45"/>
  <c r="Y14" i="45"/>
  <c r="X14" i="45"/>
  <c r="AA26" i="45"/>
  <c r="Z26" i="45"/>
  <c r="W26" i="45"/>
  <c r="X26" i="45"/>
  <c r="Y26" i="45"/>
  <c r="O40" i="45"/>
  <c r="N40" i="45"/>
  <c r="M40" i="45"/>
  <c r="L40" i="45"/>
  <c r="P40" i="45"/>
  <c r="I52" i="45"/>
  <c r="J51" i="45"/>
  <c r="O51" i="45" s="1"/>
  <c r="T28" i="45"/>
  <c r="AA22" i="45"/>
  <c r="X22" i="45"/>
  <c r="Z22" i="45"/>
  <c r="Y22" i="45"/>
  <c r="W22" i="45"/>
  <c r="G52" i="45"/>
  <c r="L38" i="45"/>
  <c r="O38" i="45"/>
  <c r="F52" i="45"/>
  <c r="N38" i="45"/>
  <c r="P38" i="45"/>
  <c r="M38" i="45"/>
  <c r="M37" i="45"/>
  <c r="H51" i="45"/>
  <c r="M51" i="45" s="1"/>
  <c r="P47" i="45"/>
  <c r="O47" i="45"/>
  <c r="N47" i="45"/>
  <c r="M47" i="45"/>
  <c r="L47" i="45"/>
  <c r="P27" i="45"/>
  <c r="O27" i="45"/>
  <c r="L27" i="45"/>
  <c r="N27" i="45"/>
  <c r="M27" i="45"/>
  <c r="H52" i="45"/>
  <c r="L41" i="45"/>
  <c r="Z23" i="45"/>
  <c r="Y23" i="45"/>
  <c r="X23" i="45"/>
  <c r="AA23" i="45"/>
  <c r="W23" i="45"/>
  <c r="L46" i="45"/>
  <c r="O46" i="45"/>
  <c r="N46" i="45"/>
  <c r="P46" i="45"/>
  <c r="M46" i="45"/>
  <c r="K51" i="45"/>
  <c r="P51" i="45" s="1"/>
  <c r="T27" i="45"/>
  <c r="Y13" i="45"/>
  <c r="U28" i="45"/>
  <c r="P50" i="45"/>
  <c r="O50" i="45"/>
  <c r="N50" i="45"/>
  <c r="M50" i="45"/>
  <c r="L50" i="45"/>
  <c r="J52" i="45"/>
  <c r="L43" i="45"/>
  <c r="L50" i="44"/>
  <c r="K50" i="44"/>
  <c r="F52" i="44"/>
  <c r="N52" i="44" s="1"/>
  <c r="N50" i="44"/>
  <c r="M50" i="44"/>
  <c r="J51" i="44"/>
  <c r="H52" i="44"/>
  <c r="M49" i="44"/>
  <c r="I51" i="44"/>
  <c r="L49" i="44"/>
  <c r="L43" i="44"/>
  <c r="N47" i="44"/>
  <c r="N49" i="44"/>
  <c r="H51" i="44"/>
  <c r="K52" i="44"/>
  <c r="L44" i="44"/>
  <c r="K44" i="44"/>
  <c r="N44" i="44"/>
  <c r="M44" i="44"/>
  <c r="F51" i="44"/>
  <c r="N37" i="44"/>
  <c r="M37" i="44"/>
  <c r="L37" i="44"/>
  <c r="K37" i="44"/>
  <c r="N27" i="44"/>
  <c r="M27" i="44"/>
  <c r="L27" i="44"/>
  <c r="K27" i="44"/>
  <c r="K49" i="44"/>
  <c r="N46" i="44"/>
  <c r="M46" i="44"/>
  <c r="L46" i="44"/>
  <c r="K46" i="44"/>
  <c r="N28" i="44"/>
  <c r="M28" i="44"/>
  <c r="L28" i="44"/>
  <c r="K28" i="44"/>
  <c r="L40" i="44"/>
  <c r="K40" i="44"/>
  <c r="N40" i="44"/>
  <c r="M40" i="44"/>
  <c r="I52" i="44"/>
  <c r="M38" i="44"/>
  <c r="G51" i="44"/>
  <c r="M49" i="43"/>
  <c r="N38" i="43"/>
  <c r="M38" i="43"/>
  <c r="L38" i="43"/>
  <c r="K38" i="43"/>
  <c r="F52" i="43"/>
  <c r="N46" i="43"/>
  <c r="M46" i="43"/>
  <c r="L46" i="43"/>
  <c r="K46" i="43"/>
  <c r="L40" i="43"/>
  <c r="K40" i="43"/>
  <c r="M40" i="43"/>
  <c r="N40" i="43"/>
  <c r="L43" i="43"/>
  <c r="M47" i="43"/>
  <c r="K50" i="43"/>
  <c r="L50" i="43"/>
  <c r="N50" i="43"/>
  <c r="M50" i="43"/>
  <c r="M43" i="43"/>
  <c r="K37" i="43"/>
  <c r="F51" i="43"/>
  <c r="N37" i="43"/>
  <c r="M37" i="43"/>
  <c r="L37" i="43"/>
  <c r="H51" i="43"/>
  <c r="N27" i="43"/>
  <c r="M27" i="43"/>
  <c r="L27" i="43"/>
  <c r="K27" i="43"/>
  <c r="N28" i="43"/>
  <c r="M28" i="43"/>
  <c r="K28" i="43"/>
  <c r="L28" i="43"/>
  <c r="G51" i="43"/>
  <c r="I52" i="43"/>
  <c r="J52" i="43"/>
  <c r="I51" i="43"/>
  <c r="L44" i="43"/>
  <c r="K44" i="43"/>
  <c r="M44" i="43"/>
  <c r="N44" i="43"/>
  <c r="Z27" i="51" l="1"/>
  <c r="X27" i="51"/>
  <c r="AA27" i="51"/>
  <c r="W27" i="51"/>
  <c r="Y27" i="51"/>
  <c r="U27" i="49"/>
  <c r="Z27" i="49" s="1"/>
  <c r="Z13" i="49"/>
  <c r="W20" i="49"/>
  <c r="R28" i="49"/>
  <c r="W28" i="49" s="1"/>
  <c r="S27" i="49"/>
  <c r="X27" i="49" s="1"/>
  <c r="X16" i="49"/>
  <c r="AA13" i="49"/>
  <c r="V27" i="49"/>
  <c r="AA27" i="49" s="1"/>
  <c r="X26" i="49"/>
  <c r="S28" i="49"/>
  <c r="X28" i="49" s="1"/>
  <c r="V28" i="49"/>
  <c r="AA28" i="49" s="1"/>
  <c r="Y22" i="49"/>
  <c r="T27" i="49"/>
  <c r="Y27" i="49" s="1"/>
  <c r="T28" i="49"/>
  <c r="Y28" i="49" s="1"/>
  <c r="Y17" i="49"/>
  <c r="Z28" i="46"/>
  <c r="AA28" i="46"/>
  <c r="Y28" i="46"/>
  <c r="X28" i="46"/>
  <c r="W28" i="46"/>
  <c r="M51" i="46"/>
  <c r="L51" i="46"/>
  <c r="P51" i="46"/>
  <c r="O51" i="46"/>
  <c r="N51" i="46"/>
  <c r="M52" i="46"/>
  <c r="L52" i="46"/>
  <c r="P52" i="46"/>
  <c r="O52" i="46"/>
  <c r="N52" i="46"/>
  <c r="M52" i="44"/>
  <c r="L52" i="45"/>
  <c r="O52" i="45"/>
  <c r="N52" i="45"/>
  <c r="P52" i="45"/>
  <c r="M52" i="45"/>
  <c r="Y28" i="45"/>
  <c r="AA28" i="45"/>
  <c r="Z28" i="45"/>
  <c r="X28" i="45"/>
  <c r="W28" i="45"/>
  <c r="Y27" i="45"/>
  <c r="X27" i="45"/>
  <c r="W27" i="45"/>
  <c r="Z27" i="45"/>
  <c r="AA27" i="45"/>
  <c r="L52" i="44"/>
  <c r="N51" i="44"/>
  <c r="M51" i="44"/>
  <c r="L51" i="44"/>
  <c r="K51" i="44"/>
  <c r="K52" i="43"/>
  <c r="L52" i="43"/>
  <c r="N52" i="43"/>
  <c r="M52" i="43"/>
  <c r="N51" i="43"/>
  <c r="M51" i="43"/>
  <c r="L51" i="43"/>
  <c r="K51" i="43"/>
  <c r="AA52" i="41" l="1"/>
  <c r="Z52" i="41"/>
  <c r="Y52" i="41"/>
  <c r="AA51" i="41"/>
  <c r="Z51" i="41"/>
  <c r="Y51" i="41"/>
  <c r="F50" i="41"/>
  <c r="K50" i="41" s="1"/>
  <c r="H49" i="41"/>
  <c r="J47" i="41"/>
  <c r="G44" i="41"/>
  <c r="I43" i="41"/>
  <c r="G40" i="41"/>
  <c r="X52" i="41"/>
  <c r="J38" i="41"/>
  <c r="X51" i="41"/>
  <c r="O33" i="41"/>
  <c r="J50" i="41"/>
  <c r="I50" i="41"/>
  <c r="H50" i="41"/>
  <c r="G50" i="41"/>
  <c r="N26" i="41"/>
  <c r="L25" i="41"/>
  <c r="M23" i="41"/>
  <c r="I47" i="41"/>
  <c r="G47" i="41"/>
  <c r="F47" i="41"/>
  <c r="K22" i="41"/>
  <c r="J46" i="41"/>
  <c r="I46" i="41"/>
  <c r="H46" i="41"/>
  <c r="G46" i="41"/>
  <c r="J44" i="41"/>
  <c r="I44" i="41"/>
  <c r="H44" i="41"/>
  <c r="N20" i="41"/>
  <c r="F43" i="41"/>
  <c r="M17" i="41"/>
  <c r="J41" i="41"/>
  <c r="I41" i="41"/>
  <c r="H41" i="41"/>
  <c r="G41" i="41"/>
  <c r="F41" i="41"/>
  <c r="AA27" i="41"/>
  <c r="K16" i="41"/>
  <c r="J40" i="41"/>
  <c r="I40" i="41"/>
  <c r="H40" i="41"/>
  <c r="AA28" i="41"/>
  <c r="Z28" i="41"/>
  <c r="Y28" i="41"/>
  <c r="X28" i="41"/>
  <c r="J28" i="41"/>
  <c r="I28" i="41"/>
  <c r="H28" i="41"/>
  <c r="G38" i="41"/>
  <c r="N14" i="41"/>
  <c r="Z27" i="41"/>
  <c r="Y27" i="41"/>
  <c r="X27" i="41"/>
  <c r="J37" i="41"/>
  <c r="I37" i="41"/>
  <c r="H27" i="41"/>
  <c r="G27" i="41"/>
  <c r="L13" i="41"/>
  <c r="O9" i="41"/>
  <c r="F9" i="41"/>
  <c r="F33" i="41" s="1"/>
  <c r="AA52" i="40"/>
  <c r="Z52" i="40"/>
  <c r="Y52" i="40"/>
  <c r="AA51" i="40"/>
  <c r="Z51" i="40"/>
  <c r="Y51" i="40"/>
  <c r="X51" i="40"/>
  <c r="J50" i="40"/>
  <c r="H50" i="40"/>
  <c r="J49" i="40"/>
  <c r="F49" i="40"/>
  <c r="H47" i="40"/>
  <c r="F47" i="40"/>
  <c r="J46" i="40"/>
  <c r="H46" i="40"/>
  <c r="F46" i="40"/>
  <c r="I44" i="40"/>
  <c r="G43" i="40"/>
  <c r="J41" i="40"/>
  <c r="H41" i="40"/>
  <c r="F41" i="40"/>
  <c r="X52" i="40"/>
  <c r="H38" i="40"/>
  <c r="F38" i="40"/>
  <c r="G37" i="40"/>
  <c r="O33" i="40"/>
  <c r="M26" i="40"/>
  <c r="K26" i="40"/>
  <c r="I50" i="40"/>
  <c r="G50" i="40"/>
  <c r="N26" i="40"/>
  <c r="K25" i="40"/>
  <c r="H49" i="40"/>
  <c r="L25" i="40"/>
  <c r="J47" i="40"/>
  <c r="G47" i="40"/>
  <c r="N23" i="40"/>
  <c r="M22" i="40"/>
  <c r="I46" i="40"/>
  <c r="L22" i="40"/>
  <c r="N22" i="40"/>
  <c r="M20" i="40"/>
  <c r="K20" i="40"/>
  <c r="J44" i="40"/>
  <c r="H44" i="40"/>
  <c r="G44" i="40"/>
  <c r="N20" i="40"/>
  <c r="K19" i="40"/>
  <c r="J43" i="40"/>
  <c r="H43" i="40"/>
  <c r="F43" i="40"/>
  <c r="Y28" i="40"/>
  <c r="I41" i="40"/>
  <c r="G41" i="40"/>
  <c r="N17" i="40"/>
  <c r="M16" i="40"/>
  <c r="J40" i="40"/>
  <c r="I40" i="40"/>
  <c r="H40" i="40"/>
  <c r="N16" i="40"/>
  <c r="AA28" i="40"/>
  <c r="Z28" i="40"/>
  <c r="X28" i="40"/>
  <c r="M14" i="40"/>
  <c r="K14" i="40"/>
  <c r="J28" i="40"/>
  <c r="I38" i="40"/>
  <c r="H28" i="40"/>
  <c r="G38" i="40"/>
  <c r="N14" i="40"/>
  <c r="AA27" i="40"/>
  <c r="Z27" i="40"/>
  <c r="Y27" i="40"/>
  <c r="X27" i="40"/>
  <c r="K13" i="40"/>
  <c r="J37" i="40"/>
  <c r="I37" i="40"/>
  <c r="H27" i="40"/>
  <c r="L13" i="40"/>
  <c r="O9" i="40"/>
  <c r="F9" i="40"/>
  <c r="F33" i="40" s="1"/>
  <c r="AA52" i="38"/>
  <c r="Z52" i="38"/>
  <c r="Y52" i="38"/>
  <c r="AA51" i="38"/>
  <c r="Z51" i="38"/>
  <c r="Y51" i="38"/>
  <c r="I50" i="38"/>
  <c r="F49" i="38"/>
  <c r="H47" i="38"/>
  <c r="J46" i="38"/>
  <c r="G43" i="38"/>
  <c r="X52" i="38"/>
  <c r="H38" i="38"/>
  <c r="X51" i="38"/>
  <c r="O33" i="38"/>
  <c r="J50" i="38"/>
  <c r="H50" i="38"/>
  <c r="G50" i="38"/>
  <c r="N26" i="38"/>
  <c r="M25" i="38"/>
  <c r="L25" i="38"/>
  <c r="I49" i="38"/>
  <c r="K25" i="38"/>
  <c r="K23" i="38"/>
  <c r="J47" i="38"/>
  <c r="I47" i="38"/>
  <c r="G47" i="38"/>
  <c r="F47" i="38"/>
  <c r="I46" i="38"/>
  <c r="H46" i="38"/>
  <c r="G46" i="38"/>
  <c r="J44" i="38"/>
  <c r="I44" i="38"/>
  <c r="H44" i="38"/>
  <c r="G44" i="38"/>
  <c r="N20" i="38"/>
  <c r="M19" i="38"/>
  <c r="L19" i="38"/>
  <c r="I43" i="38"/>
  <c r="F43" i="38"/>
  <c r="AA28" i="38"/>
  <c r="K17" i="38"/>
  <c r="J41" i="38"/>
  <c r="I41" i="38"/>
  <c r="H41" i="38"/>
  <c r="G41" i="38"/>
  <c r="F41" i="38"/>
  <c r="Y27" i="38"/>
  <c r="J40" i="38"/>
  <c r="I40" i="38"/>
  <c r="G40" i="38"/>
  <c r="Z28" i="38"/>
  <c r="Y28" i="38"/>
  <c r="X28" i="38"/>
  <c r="J28" i="38"/>
  <c r="I28" i="38"/>
  <c r="H28" i="38"/>
  <c r="G38" i="38"/>
  <c r="F38" i="38"/>
  <c r="AA27" i="38"/>
  <c r="Z27" i="38"/>
  <c r="X27" i="38"/>
  <c r="M13" i="38"/>
  <c r="L13" i="38"/>
  <c r="J37" i="38"/>
  <c r="I37" i="38"/>
  <c r="H27" i="38"/>
  <c r="G27" i="38"/>
  <c r="K13" i="38"/>
  <c r="O9" i="38"/>
  <c r="F9" i="38"/>
  <c r="F33" i="38" s="1"/>
  <c r="F13" i="33"/>
  <c r="G13" i="33"/>
  <c r="H13" i="33"/>
  <c r="I13" i="33"/>
  <c r="J13" i="33"/>
  <c r="F14" i="33"/>
  <c r="G14" i="33"/>
  <c r="H14" i="33"/>
  <c r="I14" i="33"/>
  <c r="J14" i="33"/>
  <c r="F16" i="33"/>
  <c r="G16" i="33"/>
  <c r="H16" i="33"/>
  <c r="I16" i="33"/>
  <c r="J16" i="33"/>
  <c r="F17" i="33"/>
  <c r="G17" i="33"/>
  <c r="H17" i="33"/>
  <c r="I17" i="33"/>
  <c r="J17" i="33"/>
  <c r="F19" i="33"/>
  <c r="G19" i="33"/>
  <c r="H19" i="33"/>
  <c r="I19" i="33"/>
  <c r="J19" i="33"/>
  <c r="F20" i="33"/>
  <c r="G20" i="33"/>
  <c r="H20" i="33"/>
  <c r="I20" i="33"/>
  <c r="J20" i="33"/>
  <c r="F22" i="33"/>
  <c r="G22" i="33"/>
  <c r="H22" i="33"/>
  <c r="I22" i="33"/>
  <c r="J22" i="33"/>
  <c r="F23" i="33"/>
  <c r="G23" i="33"/>
  <c r="H23" i="33"/>
  <c r="I23" i="33"/>
  <c r="J23" i="33"/>
  <c r="G52" i="41" l="1"/>
  <c r="N41" i="41"/>
  <c r="L41" i="41"/>
  <c r="M41" i="41"/>
  <c r="K41" i="41"/>
  <c r="M43" i="41"/>
  <c r="L43" i="41"/>
  <c r="N47" i="41"/>
  <c r="M47" i="41"/>
  <c r="K47" i="41"/>
  <c r="J52" i="41"/>
  <c r="M13" i="41"/>
  <c r="K17" i="41"/>
  <c r="M19" i="41"/>
  <c r="K23" i="41"/>
  <c r="M25" i="41"/>
  <c r="I27" i="41"/>
  <c r="H38" i="41"/>
  <c r="G43" i="41"/>
  <c r="H47" i="41"/>
  <c r="F49" i="41"/>
  <c r="L50" i="41"/>
  <c r="N50" i="41"/>
  <c r="N13" i="41"/>
  <c r="L17" i="41"/>
  <c r="N19" i="41"/>
  <c r="L23" i="41"/>
  <c r="N25" i="41"/>
  <c r="J27" i="41"/>
  <c r="I38" i="41"/>
  <c r="F40" i="41"/>
  <c r="H43" i="41"/>
  <c r="F44" i="41"/>
  <c r="G49" i="41"/>
  <c r="M50" i="41"/>
  <c r="L16" i="41"/>
  <c r="N17" i="41"/>
  <c r="L22" i="41"/>
  <c r="N23" i="41"/>
  <c r="F28" i="41"/>
  <c r="F37" i="41"/>
  <c r="J43" i="41"/>
  <c r="I49" i="41"/>
  <c r="K14" i="41"/>
  <c r="M16" i="41"/>
  <c r="K20" i="41"/>
  <c r="M22" i="41"/>
  <c r="K26" i="41"/>
  <c r="G28" i="41"/>
  <c r="G37" i="41"/>
  <c r="F46" i="41"/>
  <c r="J49" i="41"/>
  <c r="L14" i="41"/>
  <c r="N16" i="41"/>
  <c r="L20" i="41"/>
  <c r="N22" i="41"/>
  <c r="L26" i="41"/>
  <c r="F27" i="41"/>
  <c r="H37" i="41"/>
  <c r="K13" i="41"/>
  <c r="M14" i="41"/>
  <c r="K19" i="41"/>
  <c r="M20" i="41"/>
  <c r="K25" i="41"/>
  <c r="M26" i="41"/>
  <c r="F38" i="41"/>
  <c r="L19" i="41"/>
  <c r="G52" i="40"/>
  <c r="L49" i="40"/>
  <c r="H52" i="40"/>
  <c r="J51" i="40"/>
  <c r="N43" i="40"/>
  <c r="L43" i="40"/>
  <c r="K43" i="40"/>
  <c r="K23" i="40"/>
  <c r="I27" i="40"/>
  <c r="N13" i="40"/>
  <c r="L17" i="40"/>
  <c r="N19" i="40"/>
  <c r="L23" i="40"/>
  <c r="N25" i="40"/>
  <c r="J27" i="40"/>
  <c r="F40" i="40"/>
  <c r="K41" i="40"/>
  <c r="F44" i="40"/>
  <c r="I47" i="40"/>
  <c r="G49" i="40"/>
  <c r="M13" i="40"/>
  <c r="K17" i="40"/>
  <c r="M19" i="40"/>
  <c r="N49" i="40"/>
  <c r="K16" i="40"/>
  <c r="M17" i="40"/>
  <c r="K22" i="40"/>
  <c r="M23" i="40"/>
  <c r="J38" i="40"/>
  <c r="G40" i="40"/>
  <c r="L41" i="40"/>
  <c r="I43" i="40"/>
  <c r="L46" i="40"/>
  <c r="F50" i="40"/>
  <c r="M25" i="40"/>
  <c r="L16" i="40"/>
  <c r="F28" i="40"/>
  <c r="F37" i="40"/>
  <c r="K38" i="40"/>
  <c r="M41" i="40"/>
  <c r="M46" i="40"/>
  <c r="K47" i="40"/>
  <c r="I49" i="40"/>
  <c r="G28" i="40"/>
  <c r="L38" i="40"/>
  <c r="N41" i="40"/>
  <c r="N46" i="40"/>
  <c r="L47" i="40"/>
  <c r="L14" i="40"/>
  <c r="L20" i="40"/>
  <c r="L26" i="40"/>
  <c r="F27" i="40"/>
  <c r="H37" i="40"/>
  <c r="M38" i="40"/>
  <c r="G46" i="40"/>
  <c r="K46" i="40" s="1"/>
  <c r="M47" i="40"/>
  <c r="G27" i="40"/>
  <c r="I28" i="40"/>
  <c r="N38" i="40"/>
  <c r="N47" i="40"/>
  <c r="L19" i="40"/>
  <c r="H52" i="38"/>
  <c r="M49" i="38"/>
  <c r="N47" i="38"/>
  <c r="M47" i="38"/>
  <c r="L47" i="38"/>
  <c r="K47" i="38"/>
  <c r="N41" i="38"/>
  <c r="M41" i="38"/>
  <c r="L41" i="38"/>
  <c r="K41" i="38"/>
  <c r="M43" i="38"/>
  <c r="K43" i="38"/>
  <c r="I51" i="38"/>
  <c r="M38" i="38"/>
  <c r="L38" i="38"/>
  <c r="K38" i="38"/>
  <c r="G52" i="38"/>
  <c r="N14" i="38"/>
  <c r="N13" i="38"/>
  <c r="L17" i="38"/>
  <c r="N19" i="38"/>
  <c r="L23" i="38"/>
  <c r="N25" i="38"/>
  <c r="J27" i="38"/>
  <c r="I38" i="38"/>
  <c r="F40" i="38"/>
  <c r="H43" i="38"/>
  <c r="F44" i="38"/>
  <c r="G49" i="38"/>
  <c r="K16" i="38"/>
  <c r="M17" i="38"/>
  <c r="K22" i="38"/>
  <c r="M23" i="38"/>
  <c r="J38" i="38"/>
  <c r="N38" i="38" s="1"/>
  <c r="H49" i="38"/>
  <c r="F50" i="38"/>
  <c r="I27" i="38"/>
  <c r="L16" i="38"/>
  <c r="N17" i="38"/>
  <c r="L22" i="38"/>
  <c r="N23" i="38"/>
  <c r="F28" i="38"/>
  <c r="F37" i="38"/>
  <c r="H40" i="38"/>
  <c r="J43" i="38"/>
  <c r="K14" i="38"/>
  <c r="M16" i="38"/>
  <c r="K20" i="38"/>
  <c r="M22" i="38"/>
  <c r="K26" i="38"/>
  <c r="G28" i="38"/>
  <c r="G37" i="38"/>
  <c r="F46" i="38"/>
  <c r="J49" i="38"/>
  <c r="L14" i="38"/>
  <c r="N22" i="38"/>
  <c r="L26" i="38"/>
  <c r="F27" i="38"/>
  <c r="H37" i="38"/>
  <c r="N16" i="38"/>
  <c r="L20" i="38"/>
  <c r="M14" i="38"/>
  <c r="K19" i="38"/>
  <c r="M20" i="38"/>
  <c r="M26" i="38"/>
  <c r="J20" i="36"/>
  <c r="F20" i="36"/>
  <c r="K43" i="41" l="1"/>
  <c r="J51" i="41"/>
  <c r="H51" i="41"/>
  <c r="K27" i="41"/>
  <c r="N27" i="41"/>
  <c r="M27" i="41"/>
  <c r="L27" i="41"/>
  <c r="L44" i="41"/>
  <c r="K44" i="41"/>
  <c r="N44" i="41"/>
  <c r="M44" i="41"/>
  <c r="L46" i="41"/>
  <c r="N46" i="41"/>
  <c r="M46" i="41"/>
  <c r="K46" i="41"/>
  <c r="M49" i="41"/>
  <c r="L49" i="41"/>
  <c r="K49" i="41"/>
  <c r="N49" i="41"/>
  <c r="L47" i="41"/>
  <c r="N43" i="41"/>
  <c r="I51" i="41"/>
  <c r="G51" i="41"/>
  <c r="L40" i="41"/>
  <c r="K40" i="41"/>
  <c r="N40" i="41"/>
  <c r="M40" i="41"/>
  <c r="N38" i="41"/>
  <c r="M38" i="41"/>
  <c r="F52" i="41"/>
  <c r="L38" i="41"/>
  <c r="K38" i="41"/>
  <c r="H52" i="41"/>
  <c r="I52" i="41"/>
  <c r="M37" i="41"/>
  <c r="F51" i="41"/>
  <c r="N37" i="41"/>
  <c r="L37" i="41"/>
  <c r="K37" i="41"/>
  <c r="M28" i="41"/>
  <c r="N28" i="41"/>
  <c r="L28" i="41"/>
  <c r="K28" i="41"/>
  <c r="I52" i="40"/>
  <c r="L44" i="40"/>
  <c r="K44" i="40"/>
  <c r="N44" i="40"/>
  <c r="M44" i="40"/>
  <c r="M43" i="40"/>
  <c r="F51" i="40"/>
  <c r="N37" i="40"/>
  <c r="K37" i="40"/>
  <c r="M37" i="40"/>
  <c r="L37" i="40"/>
  <c r="L40" i="40"/>
  <c r="K40" i="40"/>
  <c r="M40" i="40"/>
  <c r="N40" i="40"/>
  <c r="G51" i="40"/>
  <c r="H51" i="40"/>
  <c r="N27" i="40"/>
  <c r="M27" i="40"/>
  <c r="L27" i="40"/>
  <c r="K27" i="40"/>
  <c r="N28" i="40"/>
  <c r="M28" i="40"/>
  <c r="L28" i="40"/>
  <c r="K28" i="40"/>
  <c r="J52" i="40"/>
  <c r="F52" i="40"/>
  <c r="I51" i="40"/>
  <c r="M49" i="40"/>
  <c r="K49" i="40"/>
  <c r="K50" i="40"/>
  <c r="N50" i="40"/>
  <c r="M50" i="40"/>
  <c r="L50" i="40"/>
  <c r="F52" i="38"/>
  <c r="J51" i="38"/>
  <c r="L49" i="38"/>
  <c r="K52" i="38"/>
  <c r="L52" i="38"/>
  <c r="N46" i="38"/>
  <c r="M46" i="38"/>
  <c r="L46" i="38"/>
  <c r="K46" i="38"/>
  <c r="N49" i="38"/>
  <c r="L40" i="38"/>
  <c r="K40" i="38"/>
  <c r="M40" i="38"/>
  <c r="N40" i="38"/>
  <c r="G51" i="38"/>
  <c r="F51" i="38"/>
  <c r="N37" i="38"/>
  <c r="M37" i="38"/>
  <c r="K37" i="38"/>
  <c r="L37" i="38"/>
  <c r="L44" i="38"/>
  <c r="K44" i="38"/>
  <c r="M44" i="38"/>
  <c r="N44" i="38"/>
  <c r="K49" i="38"/>
  <c r="N27" i="38"/>
  <c r="M27" i="38"/>
  <c r="L27" i="38"/>
  <c r="K27" i="38"/>
  <c r="N28" i="38"/>
  <c r="M28" i="38"/>
  <c r="L28" i="38"/>
  <c r="K28" i="38"/>
  <c r="K50" i="38"/>
  <c r="N50" i="38"/>
  <c r="M50" i="38"/>
  <c r="L50" i="38"/>
  <c r="I52" i="38"/>
  <c r="M52" i="38" s="1"/>
  <c r="L43" i="38"/>
  <c r="H51" i="38"/>
  <c r="J52" i="38"/>
  <c r="N52" i="38" s="1"/>
  <c r="N43" i="38"/>
  <c r="X44" i="37"/>
  <c r="X44" i="36"/>
  <c r="X44" i="35"/>
  <c r="X44" i="34"/>
  <c r="K52" i="41" l="1"/>
  <c r="N52" i="41"/>
  <c r="M52" i="41"/>
  <c r="L52" i="41"/>
  <c r="L51" i="41"/>
  <c r="N51" i="41"/>
  <c r="M51" i="41"/>
  <c r="K51" i="41"/>
  <c r="N51" i="40"/>
  <c r="M51" i="40"/>
  <c r="L51" i="40"/>
  <c r="K51" i="40"/>
  <c r="K52" i="40"/>
  <c r="L52" i="40"/>
  <c r="N52" i="40"/>
  <c r="M52" i="40"/>
  <c r="N51" i="38"/>
  <c r="M51" i="38"/>
  <c r="L51" i="38"/>
  <c r="K51" i="38"/>
  <c r="X52" i="33"/>
  <c r="X51" i="33"/>
  <c r="X44" i="33"/>
  <c r="AA52" i="37" l="1"/>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52" i="37"/>
  <c r="Y52" i="37"/>
  <c r="X52" i="37"/>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I51" i="37" l="1"/>
  <c r="L43" i="37"/>
  <c r="H51" i="37"/>
  <c r="L40" i="37"/>
  <c r="N38" i="37"/>
  <c r="N37" i="37"/>
  <c r="L37" i="37"/>
  <c r="K47" i="37"/>
  <c r="G52" i="37"/>
  <c r="K43" i="37"/>
  <c r="K37" i="37"/>
  <c r="L50" i="37"/>
  <c r="M50" i="37"/>
  <c r="L46" i="37"/>
  <c r="M43" i="37"/>
  <c r="K41" i="37"/>
  <c r="M40" i="37"/>
  <c r="N44" i="37"/>
  <c r="F52" i="37"/>
  <c r="M44" i="37"/>
  <c r="L44" i="37"/>
  <c r="K44" i="37"/>
  <c r="J52" i="37"/>
  <c r="N49" i="37"/>
  <c r="J51" i="37"/>
  <c r="N41" i="37"/>
  <c r="K20" i="37"/>
  <c r="M37" i="37"/>
  <c r="K38" i="37"/>
  <c r="N46" i="37"/>
  <c r="L47" i="37"/>
  <c r="F51" i="37"/>
  <c r="H52" i="37"/>
  <c r="K27" i="37"/>
  <c r="L38" i="37"/>
  <c r="M47" i="37"/>
  <c r="K49" i="37"/>
  <c r="G51" i="37"/>
  <c r="I52" i="37"/>
  <c r="L20" i="37"/>
  <c r="M20" i="37"/>
  <c r="L27" i="37"/>
  <c r="F28" i="37"/>
  <c r="M38" i="37"/>
  <c r="K40" i="37"/>
  <c r="N47" i="37"/>
  <c r="L49" i="37"/>
  <c r="N27" i="37"/>
  <c r="N40" i="37"/>
  <c r="N50" i="37"/>
  <c r="N20" i="37"/>
  <c r="L51" i="37" l="1"/>
  <c r="K51" i="37"/>
  <c r="N51" i="37"/>
  <c r="M51" i="37"/>
  <c r="K52" i="37"/>
  <c r="M52" i="37"/>
  <c r="N52" i="37"/>
  <c r="L52" i="37"/>
  <c r="N28" i="37"/>
  <c r="K28" i="37"/>
  <c r="M28" i="37"/>
  <c r="L28" i="37"/>
  <c r="O26" i="34" l="1"/>
  <c r="O26" i="35" s="1"/>
  <c r="O26" i="36" s="1"/>
  <c r="O26" i="37" s="1"/>
  <c r="O26" i="38" s="1"/>
  <c r="O26" i="40" l="1"/>
  <c r="AA52" i="36"/>
  <c r="AA51" i="36"/>
  <c r="Z51" i="36"/>
  <c r="Y51" i="36"/>
  <c r="X51" i="36"/>
  <c r="J50" i="36"/>
  <c r="I50" i="36"/>
  <c r="H50" i="36"/>
  <c r="G50" i="36"/>
  <c r="F50" i="36"/>
  <c r="J49" i="36"/>
  <c r="I49" i="36"/>
  <c r="H49" i="36"/>
  <c r="G49" i="36"/>
  <c r="F49" i="36"/>
  <c r="J47" i="36"/>
  <c r="I47" i="36"/>
  <c r="H47" i="36"/>
  <c r="G47" i="36"/>
  <c r="F47" i="36"/>
  <c r="J46" i="36"/>
  <c r="I46" i="36"/>
  <c r="H46" i="36"/>
  <c r="G46" i="36"/>
  <c r="F46" i="36"/>
  <c r="Z52" i="36"/>
  <c r="Y52" i="36"/>
  <c r="X52" i="36"/>
  <c r="I44" i="36"/>
  <c r="H44" i="36"/>
  <c r="J43" i="36"/>
  <c r="I43" i="36"/>
  <c r="H43" i="36"/>
  <c r="G43" i="36"/>
  <c r="F43" i="36"/>
  <c r="J41" i="36"/>
  <c r="I41" i="36"/>
  <c r="H41" i="36"/>
  <c r="G41" i="36"/>
  <c r="F41" i="36"/>
  <c r="J40" i="36"/>
  <c r="I40" i="36"/>
  <c r="H40" i="36"/>
  <c r="G40" i="36"/>
  <c r="F40" i="36"/>
  <c r="M40" i="36" s="1"/>
  <c r="J38" i="36"/>
  <c r="I38" i="36"/>
  <c r="H38" i="36"/>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O26" i="41" l="1"/>
  <c r="K41" i="36"/>
  <c r="H52" i="36"/>
  <c r="L40" i="36"/>
  <c r="L38" i="36"/>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Z52" i="35"/>
  <c r="Y52"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O26" i="43" l="1"/>
  <c r="N46" i="35"/>
  <c r="N49" i="35"/>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J20" i="34"/>
  <c r="G20" i="34"/>
  <c r="F20" i="34"/>
  <c r="S26" i="34"/>
  <c r="S26" i="35" s="1"/>
  <c r="S25" i="34"/>
  <c r="S25" i="35" s="1"/>
  <c r="S25" i="36" s="1"/>
  <c r="S25" i="37" s="1"/>
  <c r="S25" i="38" s="1"/>
  <c r="S25" i="40" s="1"/>
  <c r="S25" i="41" s="1"/>
  <c r="S25" i="43" s="1"/>
  <c r="S25" i="44" s="1"/>
  <c r="R26" i="34"/>
  <c r="R26" i="35" s="1"/>
  <c r="R25" i="34"/>
  <c r="R25" i="35" s="1"/>
  <c r="R25" i="36" s="1"/>
  <c r="R25" i="37" s="1"/>
  <c r="R25" i="38" s="1"/>
  <c r="R25" i="40" s="1"/>
  <c r="R25" i="41" s="1"/>
  <c r="R25" i="43" s="1"/>
  <c r="R25" i="44" s="1"/>
  <c r="Q26" i="34"/>
  <c r="Q26" i="35" s="1"/>
  <c r="Q25" i="34"/>
  <c r="Q25" i="35" s="1"/>
  <c r="Q25" i="36" s="1"/>
  <c r="Q25" i="37" s="1"/>
  <c r="Q25" i="38" s="1"/>
  <c r="Q25" i="40" s="1"/>
  <c r="Q25" i="41" s="1"/>
  <c r="Q25" i="43" s="1"/>
  <c r="Q25" i="44" s="1"/>
  <c r="Q23" i="34"/>
  <c r="Q23" i="35" s="1"/>
  <c r="Q23" i="36" s="1"/>
  <c r="Q23" i="37" s="1"/>
  <c r="Q23" i="38" s="1"/>
  <c r="Q23" i="40" s="1"/>
  <c r="Q23" i="41" s="1"/>
  <c r="Q23" i="43" s="1"/>
  <c r="Q23" i="44" s="1"/>
  <c r="Q22" i="34"/>
  <c r="Q22" i="35" s="1"/>
  <c r="Q22" i="36" s="1"/>
  <c r="Q22" i="37" s="1"/>
  <c r="Q22" i="38" s="1"/>
  <c r="Q22" i="40" s="1"/>
  <c r="Q22" i="41" s="1"/>
  <c r="Q22" i="43" s="1"/>
  <c r="Q22" i="44" s="1"/>
  <c r="P26" i="34"/>
  <c r="P26" i="35" s="1"/>
  <c r="P25" i="34"/>
  <c r="P25" i="35" s="1"/>
  <c r="P25" i="36" s="1"/>
  <c r="P25" i="37" s="1"/>
  <c r="P25" i="38" s="1"/>
  <c r="P25" i="40" s="1"/>
  <c r="P25" i="41" s="1"/>
  <c r="P25" i="43" s="1"/>
  <c r="P25" i="44" s="1"/>
  <c r="O25" i="34"/>
  <c r="O26" i="44" l="1"/>
  <c r="V26" i="35"/>
  <c r="R26" i="36"/>
  <c r="Q26" i="36"/>
  <c r="U26" i="35"/>
  <c r="P26" i="36"/>
  <c r="T26" i="35"/>
  <c r="S26" i="36"/>
  <c r="W26" i="35"/>
  <c r="O25" i="35"/>
  <c r="O25" i="36" s="1"/>
  <c r="O25" i="37" s="1"/>
  <c r="O25" i="38" s="1"/>
  <c r="L28" i="35"/>
  <c r="K28" i="35"/>
  <c r="N28" i="35"/>
  <c r="M28" i="35"/>
  <c r="K52" i="35"/>
  <c r="N52" i="35"/>
  <c r="M52" i="35"/>
  <c r="L52" i="35"/>
  <c r="N51" i="35"/>
  <c r="L51" i="35"/>
  <c r="K51" i="35"/>
  <c r="M51" i="35"/>
  <c r="Z52" i="34"/>
  <c r="Y52" i="34"/>
  <c r="AA51" i="34"/>
  <c r="Z51" i="34"/>
  <c r="Y51" i="34"/>
  <c r="J50" i="34"/>
  <c r="S50" i="34" s="1"/>
  <c r="S50" i="35" s="1"/>
  <c r="S50" i="36" s="1"/>
  <c r="S50" i="37" s="1"/>
  <c r="S50" i="38" s="1"/>
  <c r="S50" i="40" s="1"/>
  <c r="S50" i="41" s="1"/>
  <c r="S50" i="43" s="1"/>
  <c r="S50" i="44" s="1"/>
  <c r="I50" i="34"/>
  <c r="R50" i="34" s="1"/>
  <c r="R50" i="35" s="1"/>
  <c r="R50" i="36" s="1"/>
  <c r="R50" i="37" s="1"/>
  <c r="R50" i="38" s="1"/>
  <c r="R50" i="40" s="1"/>
  <c r="R50" i="41" s="1"/>
  <c r="R50" i="43" s="1"/>
  <c r="R50" i="44" s="1"/>
  <c r="H50" i="34"/>
  <c r="Q50" i="34" s="1"/>
  <c r="Q50" i="35" s="1"/>
  <c r="Q50" i="36" s="1"/>
  <c r="Q50" i="37" s="1"/>
  <c r="Q50" i="38" s="1"/>
  <c r="Q50" i="40" s="1"/>
  <c r="Q50" i="41" s="1"/>
  <c r="Q50" i="43" s="1"/>
  <c r="Q50" i="44" s="1"/>
  <c r="T50" i="45" s="1"/>
  <c r="G50" i="34"/>
  <c r="P50" i="34" s="1"/>
  <c r="P50" i="35" s="1"/>
  <c r="P50" i="36" s="1"/>
  <c r="P50" i="37" s="1"/>
  <c r="P50" i="38" s="1"/>
  <c r="P50" i="40" s="1"/>
  <c r="P50" i="41" s="1"/>
  <c r="P50" i="43" s="1"/>
  <c r="P50" i="44" s="1"/>
  <c r="F50" i="34"/>
  <c r="O50" i="34" s="1"/>
  <c r="J49" i="34"/>
  <c r="S49" i="34" s="1"/>
  <c r="S49" i="35" s="1"/>
  <c r="S49" i="36" s="1"/>
  <c r="S49" i="37" s="1"/>
  <c r="S49" i="38" s="1"/>
  <c r="S49" i="40" s="1"/>
  <c r="S49" i="41" s="1"/>
  <c r="S49" i="43" s="1"/>
  <c r="S49" i="44" s="1"/>
  <c r="I49" i="34"/>
  <c r="R49" i="34" s="1"/>
  <c r="R49" i="35" s="1"/>
  <c r="R49" i="36" s="1"/>
  <c r="R49" i="37" s="1"/>
  <c r="R49" i="38" s="1"/>
  <c r="R49" i="40" s="1"/>
  <c r="R49" i="41" s="1"/>
  <c r="R49" i="43" s="1"/>
  <c r="R49" i="44" s="1"/>
  <c r="H49" i="34"/>
  <c r="Q49" i="34" s="1"/>
  <c r="Q49" i="35" s="1"/>
  <c r="Q49" i="36" s="1"/>
  <c r="Q49" i="37" s="1"/>
  <c r="Q49" i="38" s="1"/>
  <c r="Q49" i="40" s="1"/>
  <c r="Q49" i="41" s="1"/>
  <c r="Q49" i="43" s="1"/>
  <c r="Q49" i="44" s="1"/>
  <c r="T49" i="45" s="1"/>
  <c r="G49" i="34"/>
  <c r="P49" i="34" s="1"/>
  <c r="P49" i="35" s="1"/>
  <c r="P49" i="36" s="1"/>
  <c r="P49" i="37" s="1"/>
  <c r="P49" i="38" s="1"/>
  <c r="P49" i="40" s="1"/>
  <c r="P49" i="41" s="1"/>
  <c r="P49" i="43" s="1"/>
  <c r="P49" i="44" s="1"/>
  <c r="F49" i="34"/>
  <c r="O49" i="34" s="1"/>
  <c r="G47" i="34"/>
  <c r="P47" i="34" s="1"/>
  <c r="P47" i="35" s="1"/>
  <c r="P47" i="36" s="1"/>
  <c r="P47" i="37" s="1"/>
  <c r="P47" i="38" s="1"/>
  <c r="P47" i="40" s="1"/>
  <c r="P47" i="41" s="1"/>
  <c r="P47" i="43" s="1"/>
  <c r="P47" i="44"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S47" i="37" s="1"/>
  <c r="S47" i="38" s="1"/>
  <c r="S47" i="40" s="1"/>
  <c r="S47" i="41" s="1"/>
  <c r="S47" i="43" s="1"/>
  <c r="S47" i="44" s="1"/>
  <c r="I47" i="34"/>
  <c r="R47" i="34" s="1"/>
  <c r="R47" i="35" s="1"/>
  <c r="R47" i="36" s="1"/>
  <c r="R47" i="37" s="1"/>
  <c r="R47" i="38" s="1"/>
  <c r="R47" i="40" s="1"/>
  <c r="H47" i="34"/>
  <c r="Q47" i="34" s="1"/>
  <c r="Q47" i="35" s="1"/>
  <c r="Q47" i="36" s="1"/>
  <c r="Q47" i="37" s="1"/>
  <c r="Q47" i="38" s="1"/>
  <c r="Q47" i="40" s="1"/>
  <c r="Q47" i="41" s="1"/>
  <c r="Q47" i="43" s="1"/>
  <c r="Q47" i="44" s="1"/>
  <c r="J46" i="34"/>
  <c r="S46" i="34" s="1"/>
  <c r="S46" i="35" s="1"/>
  <c r="I46" i="34"/>
  <c r="R46" i="34" s="1"/>
  <c r="R46" i="35" s="1"/>
  <c r="R46" i="36" s="1"/>
  <c r="R46" i="37" s="1"/>
  <c r="R46" i="38" s="1"/>
  <c r="R46" i="40" s="1"/>
  <c r="R46" i="41" s="1"/>
  <c r="R46" i="43" s="1"/>
  <c r="R46" i="44" s="1"/>
  <c r="H46" i="34"/>
  <c r="Q46" i="34" s="1"/>
  <c r="Q46" i="35" s="1"/>
  <c r="G46" i="34"/>
  <c r="P46" i="34" s="1"/>
  <c r="P46" i="35" s="1"/>
  <c r="P46" i="36" s="1"/>
  <c r="P46" i="37" s="1"/>
  <c r="P46" i="38" s="1"/>
  <c r="P46" i="40" s="1"/>
  <c r="J44" i="34"/>
  <c r="S44" i="34" s="1"/>
  <c r="S44" i="35" s="1"/>
  <c r="S44" i="36" s="1"/>
  <c r="S44" i="37" s="1"/>
  <c r="S44" i="38" s="1"/>
  <c r="S44" i="40" s="1"/>
  <c r="S44" i="41" s="1"/>
  <c r="S44" i="43" s="1"/>
  <c r="S44" i="44" s="1"/>
  <c r="I44" i="34"/>
  <c r="R44" i="34" s="1"/>
  <c r="R44" i="35" s="1"/>
  <c r="R44" i="36" s="1"/>
  <c r="R44" i="37" s="1"/>
  <c r="R44" i="38" s="1"/>
  <c r="R44" i="40" s="1"/>
  <c r="R44" i="41" s="1"/>
  <c r="R44" i="43" s="1"/>
  <c r="R44" i="44" s="1"/>
  <c r="H44" i="34"/>
  <c r="Q44" i="34" s="1"/>
  <c r="Q44" i="35" s="1"/>
  <c r="Q44" i="36" s="1"/>
  <c r="Q44" i="37" s="1"/>
  <c r="Q44" i="38" s="1"/>
  <c r="Q44" i="40" s="1"/>
  <c r="Q44" i="41" s="1"/>
  <c r="Q44" i="43" s="1"/>
  <c r="Q44" i="44" s="1"/>
  <c r="G44" i="34"/>
  <c r="P44" i="34" s="1"/>
  <c r="P44" i="35" s="1"/>
  <c r="P44" i="36" s="1"/>
  <c r="P44" i="37" s="1"/>
  <c r="P44" i="38" s="1"/>
  <c r="P44" i="40" s="1"/>
  <c r="P44" i="41" s="1"/>
  <c r="P44" i="43" s="1"/>
  <c r="P44" i="44" s="1"/>
  <c r="K20" i="34"/>
  <c r="J43" i="34"/>
  <c r="S43" i="34" s="1"/>
  <c r="S43" i="35" s="1"/>
  <c r="S43" i="36" s="1"/>
  <c r="S43" i="37" s="1"/>
  <c r="S43" i="38" s="1"/>
  <c r="S43" i="40" s="1"/>
  <c r="S43" i="41" s="1"/>
  <c r="S43" i="43" s="1"/>
  <c r="S43" i="44" s="1"/>
  <c r="I43" i="34"/>
  <c r="R43" i="34" s="1"/>
  <c r="R43" i="35" s="1"/>
  <c r="R43" i="36" s="1"/>
  <c r="R43" i="37" s="1"/>
  <c r="R43" i="38" s="1"/>
  <c r="R43" i="40" s="1"/>
  <c r="R43" i="41" s="1"/>
  <c r="R43" i="43" s="1"/>
  <c r="R43" i="44" s="1"/>
  <c r="H43" i="34"/>
  <c r="Q43" i="34" s="1"/>
  <c r="Q43" i="35" s="1"/>
  <c r="Q43" i="36" s="1"/>
  <c r="Q43" i="37" s="1"/>
  <c r="Q43" i="38" s="1"/>
  <c r="Q43" i="40" s="1"/>
  <c r="Q43" i="41" s="1"/>
  <c r="Q43" i="43" s="1"/>
  <c r="Q43" i="44" s="1"/>
  <c r="G43" i="34"/>
  <c r="P43" i="34" s="1"/>
  <c r="P43" i="35" s="1"/>
  <c r="P43" i="36" s="1"/>
  <c r="P43" i="37" s="1"/>
  <c r="P43" i="38" s="1"/>
  <c r="P43" i="40" s="1"/>
  <c r="P43" i="41" s="1"/>
  <c r="P43" i="43" s="1"/>
  <c r="P43" i="44" s="1"/>
  <c r="N19" i="34"/>
  <c r="L17" i="34"/>
  <c r="J41" i="34"/>
  <c r="S41" i="34" s="1"/>
  <c r="S41" i="35" s="1"/>
  <c r="S41" i="36" s="1"/>
  <c r="S41" i="37" s="1"/>
  <c r="S41" i="38" s="1"/>
  <c r="S41" i="40" s="1"/>
  <c r="S41" i="41" s="1"/>
  <c r="S41" i="43" s="1"/>
  <c r="S41" i="44" s="1"/>
  <c r="I41" i="34"/>
  <c r="R41" i="34" s="1"/>
  <c r="R41" i="35" s="1"/>
  <c r="R41" i="36" s="1"/>
  <c r="R41" i="37" s="1"/>
  <c r="R41" i="38" s="1"/>
  <c r="R41" i="40" s="1"/>
  <c r="R41" i="41" s="1"/>
  <c r="R41" i="43" s="1"/>
  <c r="R41" i="44" s="1"/>
  <c r="H41" i="34"/>
  <c r="Q41" i="34" s="1"/>
  <c r="Q41" i="35" s="1"/>
  <c r="Q41" i="36" s="1"/>
  <c r="Q41" i="37" s="1"/>
  <c r="Q41" i="38" s="1"/>
  <c r="Q41" i="40" s="1"/>
  <c r="Q41" i="41" s="1"/>
  <c r="Q41" i="43" s="1"/>
  <c r="Q41" i="44" s="1"/>
  <c r="J40" i="34"/>
  <c r="S40" i="34" s="1"/>
  <c r="S40" i="35" s="1"/>
  <c r="I40" i="34"/>
  <c r="R40" i="34" s="1"/>
  <c r="R40" i="35" s="1"/>
  <c r="R40" i="36" s="1"/>
  <c r="R40" i="37" s="1"/>
  <c r="R40" i="38" s="1"/>
  <c r="R40" i="40" s="1"/>
  <c r="R40" i="41" s="1"/>
  <c r="R40" i="43" s="1"/>
  <c r="R40" i="44" s="1"/>
  <c r="H16" i="34"/>
  <c r="H40" i="34" s="1"/>
  <c r="Q40" i="34" s="1"/>
  <c r="G40" i="34"/>
  <c r="P40" i="34" s="1"/>
  <c r="P40" i="35" s="1"/>
  <c r="P40" i="36" s="1"/>
  <c r="P40" i="37" s="1"/>
  <c r="P40" i="38" s="1"/>
  <c r="P40" i="40" s="1"/>
  <c r="P40" i="41" s="1"/>
  <c r="P40" i="43" s="1"/>
  <c r="P40" i="44" s="1"/>
  <c r="L14" i="34"/>
  <c r="G38" i="34"/>
  <c r="P38" i="34" s="1"/>
  <c r="P38" i="35" s="1"/>
  <c r="N14" i="34"/>
  <c r="M13" i="34"/>
  <c r="J37" i="34"/>
  <c r="S37" i="34" s="1"/>
  <c r="S37" i="35" s="1"/>
  <c r="I37" i="34"/>
  <c r="R37" i="34" s="1"/>
  <c r="R37" i="35" s="1"/>
  <c r="G37" i="34"/>
  <c r="P37" i="34" s="1"/>
  <c r="P37" i="35" s="1"/>
  <c r="Q50" i="33"/>
  <c r="Q49" i="33"/>
  <c r="Q44" i="33"/>
  <c r="AA52" i="33"/>
  <c r="Z52" i="33"/>
  <c r="Y52" i="33"/>
  <c r="AA51" i="33"/>
  <c r="Z51" i="33"/>
  <c r="Y51" i="33"/>
  <c r="R20" i="34"/>
  <c r="R20" i="35" s="1"/>
  <c r="R20" i="36" s="1"/>
  <c r="R20" i="37" s="1"/>
  <c r="R20" i="38" s="1"/>
  <c r="R20" i="40" s="1"/>
  <c r="R19" i="34"/>
  <c r="R19" i="35" s="1"/>
  <c r="R19" i="36" s="1"/>
  <c r="R19" i="37" s="1"/>
  <c r="R19" i="38" s="1"/>
  <c r="R19" i="40" s="1"/>
  <c r="R19" i="41" s="1"/>
  <c r="R19" i="43" s="1"/>
  <c r="R19" i="44" s="1"/>
  <c r="R17" i="34"/>
  <c r="R17" i="35" s="1"/>
  <c r="R17" i="36" s="1"/>
  <c r="R17" i="37" s="1"/>
  <c r="R17" i="38" s="1"/>
  <c r="R17" i="40" s="1"/>
  <c r="R17" i="41" s="1"/>
  <c r="R17" i="43" s="1"/>
  <c r="R17" i="44" s="1"/>
  <c r="R16" i="34"/>
  <c r="R16" i="35" s="1"/>
  <c r="R16" i="36" s="1"/>
  <c r="R16" i="37" s="1"/>
  <c r="R16" i="38" s="1"/>
  <c r="R16" i="40" s="1"/>
  <c r="R16" i="41" s="1"/>
  <c r="R16" i="43" s="1"/>
  <c r="R16" i="44" s="1"/>
  <c r="R14" i="34"/>
  <c r="R14" i="35" s="1"/>
  <c r="R13" i="34"/>
  <c r="R13" i="35" s="1"/>
  <c r="O25" i="40" l="1"/>
  <c r="V25" i="38"/>
  <c r="W25" i="38"/>
  <c r="U25" i="38"/>
  <c r="T25" i="38"/>
  <c r="R20" i="41"/>
  <c r="R20" i="43" s="1"/>
  <c r="R20" i="44" s="1"/>
  <c r="R47" i="41"/>
  <c r="R47" i="43" s="1"/>
  <c r="R47" i="44" s="1"/>
  <c r="P46" i="41"/>
  <c r="P46" i="43" s="1"/>
  <c r="P46" i="44" s="1"/>
  <c r="W26" i="36"/>
  <c r="S26" i="37"/>
  <c r="T26" i="36"/>
  <c r="P26" i="37"/>
  <c r="U26" i="36"/>
  <c r="Q26" i="37"/>
  <c r="V26" i="36"/>
  <c r="R26" i="37"/>
  <c r="U25" i="37"/>
  <c r="V25" i="37"/>
  <c r="W25" i="37"/>
  <c r="T25" i="37"/>
  <c r="S46" i="36"/>
  <c r="S46" i="37" s="1"/>
  <c r="S46" i="38" s="1"/>
  <c r="S46" i="40" s="1"/>
  <c r="S46" i="41" s="1"/>
  <c r="S46" i="43" s="1"/>
  <c r="S46" i="44" s="1"/>
  <c r="V50" i="34"/>
  <c r="U50" i="34"/>
  <c r="W50" i="34"/>
  <c r="T50" i="34"/>
  <c r="O50" i="35"/>
  <c r="S37" i="36"/>
  <c r="S37" i="37" s="1"/>
  <c r="S37" i="38" s="1"/>
  <c r="S51" i="35"/>
  <c r="Q46" i="36"/>
  <c r="Q46" i="37" s="1"/>
  <c r="Q46" i="38" s="1"/>
  <c r="Q46" i="40" s="1"/>
  <c r="Q46" i="41" s="1"/>
  <c r="Q46" i="43" s="1"/>
  <c r="Q46" i="44" s="1"/>
  <c r="W49" i="34"/>
  <c r="V49" i="34"/>
  <c r="U49" i="34"/>
  <c r="T49" i="34"/>
  <c r="O49" i="35"/>
  <c r="P38" i="36"/>
  <c r="P38" i="37" s="1"/>
  <c r="P38" i="38" s="1"/>
  <c r="S40" i="36"/>
  <c r="S40" i="37" s="1"/>
  <c r="S40" i="38" s="1"/>
  <c r="S40" i="40" s="1"/>
  <c r="S40" i="41" s="1"/>
  <c r="S40" i="43" s="1"/>
  <c r="S40" i="44" s="1"/>
  <c r="P37" i="36"/>
  <c r="P51" i="35"/>
  <c r="R37" i="36"/>
  <c r="R51" i="35"/>
  <c r="R13" i="36"/>
  <c r="R13" i="37" s="1"/>
  <c r="R13" i="38" s="1"/>
  <c r="R14" i="36"/>
  <c r="R14" i="37" s="1"/>
  <c r="R14" i="38"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U26" i="37" l="1"/>
  <c r="Q26" i="38"/>
  <c r="O25" i="41"/>
  <c r="T25" i="40"/>
  <c r="U25" i="40"/>
  <c r="V25" i="40"/>
  <c r="W25" i="40"/>
  <c r="T26" i="37"/>
  <c r="P26" i="38"/>
  <c r="S37" i="40"/>
  <c r="S51" i="38"/>
  <c r="P38" i="40"/>
  <c r="R14" i="40"/>
  <c r="W26" i="37"/>
  <c r="S26" i="38"/>
  <c r="R13" i="40"/>
  <c r="V26" i="37"/>
  <c r="R26" i="38"/>
  <c r="R51" i="36"/>
  <c r="R37" i="37"/>
  <c r="P51" i="36"/>
  <c r="P37" i="37"/>
  <c r="S51" i="37"/>
  <c r="S51" i="36"/>
  <c r="V37" i="34"/>
  <c r="W37" i="34"/>
  <c r="T37" i="34"/>
  <c r="O37" i="35"/>
  <c r="O51" i="35" s="1"/>
  <c r="O51" i="34"/>
  <c r="W51" i="34" s="1"/>
  <c r="O49" i="36"/>
  <c r="O49" i="37" s="1"/>
  <c r="O49" i="38" s="1"/>
  <c r="W49" i="35"/>
  <c r="V49" i="35"/>
  <c r="T49" i="35"/>
  <c r="U49" i="35"/>
  <c r="O50" i="36"/>
  <c r="O50" i="37" s="1"/>
  <c r="O50" i="38" s="1"/>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U40" i="35" s="1"/>
  <c r="T40" i="34"/>
  <c r="J52" i="34"/>
  <c r="S38" i="34"/>
  <c r="W38" i="34"/>
  <c r="V38" i="34"/>
  <c r="U38" i="34"/>
  <c r="O38" i="35"/>
  <c r="T38" i="34"/>
  <c r="Q40" i="36"/>
  <c r="Q40" i="37" s="1"/>
  <c r="Q40" i="38" s="1"/>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P51" i="37" l="1"/>
  <c r="P37" i="38"/>
  <c r="R26" i="40"/>
  <c r="V26" i="38"/>
  <c r="P26" i="40"/>
  <c r="T26" i="38"/>
  <c r="R14" i="41"/>
  <c r="R51" i="37"/>
  <c r="R37" i="38"/>
  <c r="P38" i="41"/>
  <c r="O25" i="43"/>
  <c r="T25" i="41"/>
  <c r="W25" i="41"/>
  <c r="U25" i="41"/>
  <c r="V25" i="41"/>
  <c r="O49" i="40"/>
  <c r="T49" i="38"/>
  <c r="W49" i="38"/>
  <c r="U49" i="38"/>
  <c r="V49" i="38"/>
  <c r="O50" i="40"/>
  <c r="T50" i="38"/>
  <c r="U50" i="38"/>
  <c r="W50" i="38"/>
  <c r="V50" i="38"/>
  <c r="R13" i="41"/>
  <c r="S37" i="41"/>
  <c r="S51" i="40"/>
  <c r="Q26" i="40"/>
  <c r="U26" i="38"/>
  <c r="S26" i="40"/>
  <c r="W26" i="38"/>
  <c r="Q40" i="40"/>
  <c r="U49" i="37"/>
  <c r="T49" i="37"/>
  <c r="W49" i="37"/>
  <c r="V49" i="37"/>
  <c r="W50" i="37"/>
  <c r="V50" i="37"/>
  <c r="U50" i="37"/>
  <c r="T50" i="37"/>
  <c r="O41" i="36"/>
  <c r="O41" i="37" s="1"/>
  <c r="O41" i="38" s="1"/>
  <c r="W41" i="35"/>
  <c r="U41" i="35"/>
  <c r="V41" i="35"/>
  <c r="T41" i="35"/>
  <c r="Q37" i="35"/>
  <c r="Q51" i="34"/>
  <c r="U51" i="34" s="1"/>
  <c r="O46" i="36"/>
  <c r="O46" i="37" s="1"/>
  <c r="O46" i="38" s="1"/>
  <c r="V46" i="35"/>
  <c r="T46" i="35"/>
  <c r="W46" i="35"/>
  <c r="U46" i="35"/>
  <c r="W50" i="36"/>
  <c r="T50" i="36"/>
  <c r="U50" i="36"/>
  <c r="V50" i="36"/>
  <c r="U37" i="35"/>
  <c r="O37" i="36"/>
  <c r="O37" i="37" s="1"/>
  <c r="O37" i="38" s="1"/>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O40" i="37" s="1"/>
  <c r="T40" i="35"/>
  <c r="W40" i="35"/>
  <c r="O43" i="36"/>
  <c r="O43" i="37" s="1"/>
  <c r="O43" i="38" s="1"/>
  <c r="W43" i="35"/>
  <c r="U43" i="35"/>
  <c r="V43" i="35"/>
  <c r="T43" i="35"/>
  <c r="O38" i="36"/>
  <c r="O38" i="37" s="1"/>
  <c r="O38" i="38" s="1"/>
  <c r="T38" i="35"/>
  <c r="O44" i="36"/>
  <c r="O44" i="37" s="1"/>
  <c r="O44" i="38" s="1"/>
  <c r="T44" i="35"/>
  <c r="V44" i="35"/>
  <c r="W44" i="35"/>
  <c r="U44" i="35"/>
  <c r="W47" i="35"/>
  <c r="O47" i="36"/>
  <c r="O47" i="37" s="1"/>
  <c r="O47" i="38" s="1"/>
  <c r="O47" i="40" s="1"/>
  <c r="T47" i="35"/>
  <c r="U47" i="35"/>
  <c r="V47" i="35"/>
  <c r="O52" i="35"/>
  <c r="T52" i="34"/>
  <c r="K51" i="34"/>
  <c r="L51" i="34"/>
  <c r="M51" i="34"/>
  <c r="N51" i="34"/>
  <c r="N52" i="34"/>
  <c r="L52" i="34"/>
  <c r="M52" i="34"/>
  <c r="K52" i="34"/>
  <c r="J28" i="32"/>
  <c r="J29" i="32"/>
  <c r="I29" i="32"/>
  <c r="I28" i="32"/>
  <c r="H28" i="32"/>
  <c r="G28" i="32"/>
  <c r="H29" i="32"/>
  <c r="G29" i="32"/>
  <c r="V25" i="43" l="1"/>
  <c r="O25" i="44"/>
  <c r="U25" i="43"/>
  <c r="W25" i="43"/>
  <c r="T25" i="43"/>
  <c r="R14" i="43"/>
  <c r="S37" i="43"/>
  <c r="S51" i="41"/>
  <c r="R13" i="43"/>
  <c r="P26" i="41"/>
  <c r="T26" i="40"/>
  <c r="O47" i="41"/>
  <c r="T47" i="40"/>
  <c r="V47" i="40"/>
  <c r="U47" i="40"/>
  <c r="W47" i="40"/>
  <c r="O49" i="41"/>
  <c r="V49" i="40"/>
  <c r="W49" i="40"/>
  <c r="U49" i="40"/>
  <c r="T49" i="40"/>
  <c r="O46" i="40"/>
  <c r="V46" i="38"/>
  <c r="U46" i="38"/>
  <c r="T46" i="38"/>
  <c r="W46" i="38"/>
  <c r="O44" i="40"/>
  <c r="W44" i="38"/>
  <c r="U44" i="38"/>
  <c r="T44" i="38"/>
  <c r="V44" i="38"/>
  <c r="P38" i="43"/>
  <c r="R26" i="41"/>
  <c r="V26" i="40"/>
  <c r="O38" i="40"/>
  <c r="T38" i="38"/>
  <c r="O43" i="40"/>
  <c r="W43" i="38"/>
  <c r="U43" i="38"/>
  <c r="T43" i="38"/>
  <c r="V43" i="38"/>
  <c r="S26" i="41"/>
  <c r="W26" i="40"/>
  <c r="O37" i="40"/>
  <c r="O51" i="38"/>
  <c r="V37" i="38"/>
  <c r="W37" i="38"/>
  <c r="T37" i="38"/>
  <c r="Q26" i="41"/>
  <c r="U26" i="40"/>
  <c r="R37" i="40"/>
  <c r="R51" i="38"/>
  <c r="P37" i="40"/>
  <c r="P51" i="38"/>
  <c r="U40" i="37"/>
  <c r="O40" i="38"/>
  <c r="O41" i="40"/>
  <c r="V41" i="38"/>
  <c r="W41" i="38"/>
  <c r="U41" i="38"/>
  <c r="O50" i="41"/>
  <c r="T50" i="40"/>
  <c r="U50" i="40"/>
  <c r="W50" i="40"/>
  <c r="V50" i="40"/>
  <c r="Q40" i="41"/>
  <c r="V47" i="38"/>
  <c r="U47" i="38"/>
  <c r="W47" i="38"/>
  <c r="T47" i="38"/>
  <c r="O52" i="38"/>
  <c r="U44" i="37"/>
  <c r="T44" i="37"/>
  <c r="V44" i="37"/>
  <c r="W44" i="37"/>
  <c r="W37" i="37"/>
  <c r="T37" i="37"/>
  <c r="O51" i="37"/>
  <c r="V37" i="37"/>
  <c r="T43" i="37"/>
  <c r="V43" i="37"/>
  <c r="W43" i="37"/>
  <c r="U43" i="37"/>
  <c r="O52" i="37"/>
  <c r="T38" i="37"/>
  <c r="T40" i="37"/>
  <c r="V40" i="37"/>
  <c r="W40" i="37"/>
  <c r="V41" i="37"/>
  <c r="U41" i="37"/>
  <c r="W41" i="37"/>
  <c r="U46" i="37"/>
  <c r="T46" i="37"/>
  <c r="V46" i="37"/>
  <c r="W46" i="37"/>
  <c r="W47" i="37"/>
  <c r="V47" i="37"/>
  <c r="U47" i="37"/>
  <c r="T47" i="37"/>
  <c r="U40" i="36"/>
  <c r="R38" i="36"/>
  <c r="R52" i="35"/>
  <c r="V52" i="35" s="1"/>
  <c r="S38" i="36"/>
  <c r="S52" i="35"/>
  <c r="W52" i="35" s="1"/>
  <c r="Q37" i="36"/>
  <c r="Q51" i="35"/>
  <c r="U51" i="35" s="1"/>
  <c r="T44" i="36"/>
  <c r="U44" i="36"/>
  <c r="V44" i="36"/>
  <c r="W44" i="36"/>
  <c r="W46" i="36"/>
  <c r="U46" i="36"/>
  <c r="T46" i="36"/>
  <c r="V46" i="36"/>
  <c r="V38" i="35"/>
  <c r="W43" i="36"/>
  <c r="V43" i="36"/>
  <c r="U43" i="36"/>
  <c r="T43" i="36"/>
  <c r="W38" i="35"/>
  <c r="T38" i="36"/>
  <c r="U38" i="36"/>
  <c r="W40" i="36"/>
  <c r="V40" i="36"/>
  <c r="T40" i="36"/>
  <c r="P41" i="36"/>
  <c r="P52" i="35"/>
  <c r="T52" i="35" s="1"/>
  <c r="V37" i="36"/>
  <c r="W37" i="36"/>
  <c r="T37" i="36"/>
  <c r="O51" i="36"/>
  <c r="Q38" i="36"/>
  <c r="Q52" i="35"/>
  <c r="U52" i="35" s="1"/>
  <c r="W41" i="36"/>
  <c r="V41" i="36"/>
  <c r="U41" i="36"/>
  <c r="V47" i="36"/>
  <c r="T47" i="36"/>
  <c r="U47" i="36"/>
  <c r="W47" i="36"/>
  <c r="O52" i="36"/>
  <c r="J26" i="32"/>
  <c r="J53" i="32" s="1"/>
  <c r="J25" i="32"/>
  <c r="J52" i="32" s="1"/>
  <c r="H26" i="32"/>
  <c r="H53" i="32" s="1"/>
  <c r="H25" i="32"/>
  <c r="G26" i="32"/>
  <c r="G53" i="32" s="1"/>
  <c r="G25" i="32"/>
  <c r="I26" i="32"/>
  <c r="I53" i="32" s="1"/>
  <c r="I25" i="32"/>
  <c r="F26" i="32"/>
  <c r="F25" i="32"/>
  <c r="F52" i="32" s="1"/>
  <c r="I23" i="32"/>
  <c r="I22" i="32"/>
  <c r="I49" i="32" s="1"/>
  <c r="J23" i="32"/>
  <c r="J22" i="32"/>
  <c r="H23" i="32"/>
  <c r="H22" i="32"/>
  <c r="G23" i="32"/>
  <c r="G50" i="32" s="1"/>
  <c r="G22" i="32"/>
  <c r="G49" i="32" s="1"/>
  <c r="F23" i="32"/>
  <c r="F50" i="32" s="1"/>
  <c r="F22" i="32"/>
  <c r="J20" i="32"/>
  <c r="J47" i="32" s="1"/>
  <c r="J19" i="32"/>
  <c r="I20" i="32"/>
  <c r="I47" i="32" s="1"/>
  <c r="I19" i="32"/>
  <c r="H20" i="32"/>
  <c r="H47" i="32" s="1"/>
  <c r="H19" i="32"/>
  <c r="H46" i="32" s="1"/>
  <c r="G20" i="32"/>
  <c r="G47" i="32" s="1"/>
  <c r="G19" i="32"/>
  <c r="G46" i="32" s="1"/>
  <c r="F20" i="32"/>
  <c r="F19" i="32"/>
  <c r="J17" i="32"/>
  <c r="H14" i="32"/>
  <c r="H41" i="32" s="1"/>
  <c r="H13" i="32"/>
  <c r="H40" i="32" s="1"/>
  <c r="H16" i="32"/>
  <c r="J16" i="32"/>
  <c r="I17" i="32"/>
  <c r="I16" i="32"/>
  <c r="I43" i="32" s="1"/>
  <c r="G17" i="32"/>
  <c r="G44" i="32" s="1"/>
  <c r="G16" i="32"/>
  <c r="G43" i="32" s="1"/>
  <c r="F17" i="32"/>
  <c r="F16" i="32"/>
  <c r="J14" i="32"/>
  <c r="I14" i="32"/>
  <c r="J13" i="32"/>
  <c r="I13" i="32"/>
  <c r="G14" i="32"/>
  <c r="G13" i="32"/>
  <c r="F14" i="32"/>
  <c r="F41" i="32" s="1"/>
  <c r="F13" i="32"/>
  <c r="F40" i="32" s="1"/>
  <c r="Z58" i="32"/>
  <c r="Y58" i="32"/>
  <c r="AA57" i="32"/>
  <c r="Z57" i="32"/>
  <c r="Y57" i="32"/>
  <c r="AA56" i="32"/>
  <c r="J56" i="32"/>
  <c r="I56" i="32"/>
  <c r="H56" i="32"/>
  <c r="G56" i="32"/>
  <c r="J55" i="32"/>
  <c r="I55" i="32"/>
  <c r="H55" i="32"/>
  <c r="G55" i="32"/>
  <c r="AA47" i="32"/>
  <c r="H44" i="32"/>
  <c r="F36" i="32"/>
  <c r="Y31" i="32"/>
  <c r="X31" i="32"/>
  <c r="Z30" i="32"/>
  <c r="Y30" i="32"/>
  <c r="X30" i="32"/>
  <c r="AA29" i="32"/>
  <c r="AA31" i="32" s="1"/>
  <c r="Z29" i="32"/>
  <c r="Z31" i="32" s="1"/>
  <c r="AA28" i="32"/>
  <c r="AA30" i="32" s="1"/>
  <c r="F29" i="31"/>
  <c r="F20" i="31"/>
  <c r="Y58" i="30"/>
  <c r="Y57" i="30"/>
  <c r="O41" i="41" l="1"/>
  <c r="W41" i="40"/>
  <c r="V41" i="40"/>
  <c r="U41" i="40"/>
  <c r="Q26" i="43"/>
  <c r="U26" i="41"/>
  <c r="O40" i="40"/>
  <c r="T40" i="38"/>
  <c r="W40" i="38"/>
  <c r="V40" i="38"/>
  <c r="U40" i="38"/>
  <c r="O38" i="41"/>
  <c r="T38" i="40"/>
  <c r="O52" i="40"/>
  <c r="O47" i="43"/>
  <c r="V47" i="41"/>
  <c r="U47" i="41"/>
  <c r="T47" i="41"/>
  <c r="W47" i="41"/>
  <c r="R14" i="44"/>
  <c r="O50" i="43"/>
  <c r="W50" i="41"/>
  <c r="U50" i="41"/>
  <c r="T50" i="41"/>
  <c r="V50" i="41"/>
  <c r="O44" i="41"/>
  <c r="U44" i="40"/>
  <c r="V44" i="40"/>
  <c r="W44" i="40"/>
  <c r="T44" i="40"/>
  <c r="S26" i="43"/>
  <c r="W26" i="41"/>
  <c r="P37" i="41"/>
  <c r="P51" i="40"/>
  <c r="R26" i="43"/>
  <c r="V26" i="41"/>
  <c r="P26" i="43"/>
  <c r="T26" i="41"/>
  <c r="T51" i="38"/>
  <c r="W51" i="38"/>
  <c r="V51" i="38"/>
  <c r="O43" i="41"/>
  <c r="V43" i="40"/>
  <c r="U43" i="40"/>
  <c r="T43" i="40"/>
  <c r="W43" i="40"/>
  <c r="O49" i="43"/>
  <c r="V49" i="41"/>
  <c r="U49" i="41"/>
  <c r="T49" i="41"/>
  <c r="W49" i="41"/>
  <c r="O46" i="41"/>
  <c r="W46" i="40"/>
  <c r="V46" i="40"/>
  <c r="U46" i="40"/>
  <c r="T46" i="40"/>
  <c r="R37" i="41"/>
  <c r="R51" i="40"/>
  <c r="O37" i="41"/>
  <c r="V37" i="40"/>
  <c r="W37" i="40"/>
  <c r="T37" i="40"/>
  <c r="P38" i="44"/>
  <c r="R13" i="44"/>
  <c r="U25" i="44"/>
  <c r="V25" i="44"/>
  <c r="T25" i="44"/>
  <c r="W25" i="44"/>
  <c r="S37" i="44"/>
  <c r="S51" i="43"/>
  <c r="N20" i="32"/>
  <c r="Q40" i="43"/>
  <c r="Q51" i="36"/>
  <c r="U51" i="36" s="1"/>
  <c r="Q37" i="37"/>
  <c r="Q37" i="38" s="1"/>
  <c r="P52" i="36"/>
  <c r="T52" i="36" s="1"/>
  <c r="P41" i="37"/>
  <c r="P41" i="38" s="1"/>
  <c r="S52" i="36"/>
  <c r="W52" i="36" s="1"/>
  <c r="S38" i="37"/>
  <c r="S38" i="38" s="1"/>
  <c r="W51" i="37"/>
  <c r="T51" i="37"/>
  <c r="V51" i="37"/>
  <c r="R52" i="36"/>
  <c r="R38" i="37"/>
  <c r="R38" i="38" s="1"/>
  <c r="Q52" i="36"/>
  <c r="U52" i="36" s="1"/>
  <c r="Q38" i="37"/>
  <c r="Q38" i="38" s="1"/>
  <c r="V38" i="36"/>
  <c r="T41" i="36"/>
  <c r="W38" i="36"/>
  <c r="M22" i="32"/>
  <c r="K23" i="32"/>
  <c r="M23" i="32"/>
  <c r="AA58" i="32"/>
  <c r="U37" i="36"/>
  <c r="W51" i="36"/>
  <c r="V51" i="36"/>
  <c r="T51" i="36"/>
  <c r="M25" i="32"/>
  <c r="L25" i="32"/>
  <c r="V52" i="36"/>
  <c r="N25" i="32"/>
  <c r="H52" i="32"/>
  <c r="L52" i="32" s="1"/>
  <c r="K22" i="32"/>
  <c r="F49" i="32"/>
  <c r="M49" i="32" s="1"/>
  <c r="K19" i="32"/>
  <c r="F46" i="32"/>
  <c r="K46" i="32" s="1"/>
  <c r="K25" i="32"/>
  <c r="M19" i="32"/>
  <c r="G52" i="32"/>
  <c r="K52" i="32" s="1"/>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O37" i="43" l="1"/>
  <c r="V37" i="41"/>
  <c r="T37" i="41"/>
  <c r="W37" i="41"/>
  <c r="S51" i="44"/>
  <c r="R37" i="43"/>
  <c r="R51" i="41"/>
  <c r="P37" i="43"/>
  <c r="P51" i="41"/>
  <c r="Q26" i="44"/>
  <c r="U26" i="44" s="1"/>
  <c r="U26" i="43"/>
  <c r="O44" i="43"/>
  <c r="V44" i="41"/>
  <c r="T44" i="41"/>
  <c r="U44" i="41"/>
  <c r="W44" i="41"/>
  <c r="O38" i="43"/>
  <c r="T38" i="41"/>
  <c r="O52" i="41"/>
  <c r="O40" i="41"/>
  <c r="T40" i="40"/>
  <c r="V40" i="40"/>
  <c r="W40" i="40"/>
  <c r="U40" i="40"/>
  <c r="S52" i="38"/>
  <c r="W52" i="38" s="1"/>
  <c r="S38" i="40"/>
  <c r="W38" i="38"/>
  <c r="Q52" i="38"/>
  <c r="U52" i="38" s="1"/>
  <c r="Q38" i="40"/>
  <c r="U38" i="38"/>
  <c r="U49" i="43"/>
  <c r="T49" i="43"/>
  <c r="V49" i="43"/>
  <c r="O49" i="44"/>
  <c r="W49" i="43"/>
  <c r="S26" i="44"/>
  <c r="W26" i="44" s="1"/>
  <c r="W26" i="43"/>
  <c r="O43" i="43"/>
  <c r="V43" i="41"/>
  <c r="U43" i="41"/>
  <c r="T43" i="41"/>
  <c r="W43" i="41"/>
  <c r="P41" i="40"/>
  <c r="P52" i="38"/>
  <c r="T52" i="38" s="1"/>
  <c r="T41" i="38"/>
  <c r="O51" i="40"/>
  <c r="O47" i="44"/>
  <c r="W47" i="43"/>
  <c r="T47" i="43"/>
  <c r="V47" i="43"/>
  <c r="U47" i="43"/>
  <c r="P26" i="44"/>
  <c r="T26" i="44" s="1"/>
  <c r="T26" i="43"/>
  <c r="O50" i="44"/>
  <c r="W50" i="43"/>
  <c r="V50" i="43"/>
  <c r="T50" i="43"/>
  <c r="U50" i="43"/>
  <c r="R26" i="44"/>
  <c r="V26" i="44" s="1"/>
  <c r="V26" i="43"/>
  <c r="R38" i="40"/>
  <c r="R52" i="38"/>
  <c r="V52" i="38" s="1"/>
  <c r="V38" i="38"/>
  <c r="Q37" i="40"/>
  <c r="Q51" i="38"/>
  <c r="U51" i="38" s="1"/>
  <c r="U37" i="38"/>
  <c r="O46" i="43"/>
  <c r="T46" i="41"/>
  <c r="W46" i="41"/>
  <c r="V46" i="41"/>
  <c r="U46" i="41"/>
  <c r="O41" i="43"/>
  <c r="W41" i="41"/>
  <c r="V41" i="41"/>
  <c r="U41" i="41"/>
  <c r="Q40" i="44"/>
  <c r="P52" i="37"/>
  <c r="T52" i="37" s="1"/>
  <c r="T41" i="37"/>
  <c r="R52" i="37"/>
  <c r="V52" i="37" s="1"/>
  <c r="V38" i="37"/>
  <c r="S52" i="37"/>
  <c r="W52" i="37" s="1"/>
  <c r="W38" i="37"/>
  <c r="Q51" i="37"/>
  <c r="U51" i="37" s="1"/>
  <c r="U37" i="37"/>
  <c r="Q52" i="37"/>
  <c r="U52" i="37" s="1"/>
  <c r="U38" i="37"/>
  <c r="G57" i="32"/>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O43" i="44" l="1"/>
  <c r="U43" i="43"/>
  <c r="W43" i="43"/>
  <c r="V43" i="43"/>
  <c r="T43" i="43"/>
  <c r="V51" i="46"/>
  <c r="V51" i="45"/>
  <c r="R38" i="41"/>
  <c r="R52" i="40"/>
  <c r="V52" i="40" s="1"/>
  <c r="V38" i="40"/>
  <c r="Q38" i="41"/>
  <c r="Q52" i="40"/>
  <c r="U52" i="40" s="1"/>
  <c r="U38" i="40"/>
  <c r="R50" i="45"/>
  <c r="V50" i="44"/>
  <c r="U50" i="44"/>
  <c r="T50" i="44"/>
  <c r="W50" i="44"/>
  <c r="V51" i="40"/>
  <c r="T51" i="40"/>
  <c r="W51" i="40"/>
  <c r="O38" i="44"/>
  <c r="O52" i="43"/>
  <c r="T38" i="43"/>
  <c r="O41" i="44"/>
  <c r="V41" i="43"/>
  <c r="U41" i="43"/>
  <c r="W41" i="43"/>
  <c r="O40" i="43"/>
  <c r="T40" i="41"/>
  <c r="V40" i="41"/>
  <c r="W40" i="41"/>
  <c r="U40" i="41"/>
  <c r="P37" i="44"/>
  <c r="P51" i="43"/>
  <c r="O46" i="44"/>
  <c r="W46" i="43"/>
  <c r="V46" i="43"/>
  <c r="U46" i="43"/>
  <c r="T46" i="43"/>
  <c r="P41" i="41"/>
  <c r="P52" i="40"/>
  <c r="T52" i="40" s="1"/>
  <c r="T41" i="40"/>
  <c r="O51" i="41"/>
  <c r="R49" i="45"/>
  <c r="V49" i="44"/>
  <c r="U49" i="44"/>
  <c r="W49" i="44"/>
  <c r="T49" i="44"/>
  <c r="S38" i="41"/>
  <c r="S52" i="40"/>
  <c r="W52" i="40" s="1"/>
  <c r="W38" i="40"/>
  <c r="R37" i="44"/>
  <c r="R51" i="43"/>
  <c r="O44" i="44"/>
  <c r="W44" i="43"/>
  <c r="U44" i="43"/>
  <c r="V44" i="43"/>
  <c r="T44" i="43"/>
  <c r="Q37" i="41"/>
  <c r="Q51" i="40"/>
  <c r="U51" i="40" s="1"/>
  <c r="U37" i="40"/>
  <c r="R47" i="45"/>
  <c r="U47" i="44"/>
  <c r="T47" i="44"/>
  <c r="W47" i="44"/>
  <c r="V47" i="44"/>
  <c r="O37" i="44"/>
  <c r="O51" i="43"/>
  <c r="W37" i="43"/>
  <c r="V37" i="43"/>
  <c r="T37" i="43"/>
  <c r="L50" i="3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S30" i="31" l="1"/>
  <c r="R37" i="45"/>
  <c r="V37" i="44"/>
  <c r="T37" i="44"/>
  <c r="W37" i="44"/>
  <c r="R44" i="45"/>
  <c r="T44" i="44"/>
  <c r="W44" i="44"/>
  <c r="V44" i="44"/>
  <c r="U44" i="44"/>
  <c r="P51" i="44"/>
  <c r="R38" i="45"/>
  <c r="T38" i="44"/>
  <c r="O52" i="44"/>
  <c r="R50" i="46"/>
  <c r="AA50" i="45"/>
  <c r="X50" i="45"/>
  <c r="Z50" i="45"/>
  <c r="Y50" i="45"/>
  <c r="R51" i="44"/>
  <c r="R49" i="46"/>
  <c r="Z49" i="45"/>
  <c r="Y49" i="45"/>
  <c r="X49" i="45"/>
  <c r="AA49" i="45"/>
  <c r="P41" i="43"/>
  <c r="P52" i="41"/>
  <c r="T52" i="41" s="1"/>
  <c r="T41" i="41"/>
  <c r="Q37" i="43"/>
  <c r="Q51" i="41"/>
  <c r="U51" i="41" s="1"/>
  <c r="U37" i="41"/>
  <c r="T51" i="41"/>
  <c r="W51" i="41"/>
  <c r="V51" i="41"/>
  <c r="R41" i="45"/>
  <c r="W41" i="44"/>
  <c r="V41" i="44"/>
  <c r="U41" i="44"/>
  <c r="Q38" i="43"/>
  <c r="Q52" i="41"/>
  <c r="U52" i="41" s="1"/>
  <c r="U38" i="41"/>
  <c r="R47" i="46"/>
  <c r="Y47" i="45"/>
  <c r="X47" i="45"/>
  <c r="AA47" i="45"/>
  <c r="Z47" i="45"/>
  <c r="S38" i="43"/>
  <c r="S52" i="41"/>
  <c r="W52" i="41" s="1"/>
  <c r="W38" i="41"/>
  <c r="O40" i="44"/>
  <c r="O51" i="44" s="1"/>
  <c r="T40" i="43"/>
  <c r="W40" i="43"/>
  <c r="V40" i="43"/>
  <c r="U40" i="43"/>
  <c r="W51" i="43"/>
  <c r="T51" i="43"/>
  <c r="V51" i="43"/>
  <c r="R46" i="45"/>
  <c r="U46" i="44"/>
  <c r="T46" i="44"/>
  <c r="W46" i="44"/>
  <c r="V46" i="44"/>
  <c r="R38" i="43"/>
  <c r="R52" i="41"/>
  <c r="V52" i="41" s="1"/>
  <c r="V38" i="41"/>
  <c r="R43" i="45"/>
  <c r="W43" i="44"/>
  <c r="V43" i="44"/>
  <c r="U43" i="44"/>
  <c r="T43" i="44"/>
  <c r="S30" i="32"/>
  <c r="O16" i="3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T23" i="31" s="1"/>
  <c r="P26" i="32"/>
  <c r="P29" i="31"/>
  <c r="P25" i="31"/>
  <c r="O23" i="32"/>
  <c r="Q17" i="32"/>
  <c r="Q20" i="32"/>
  <c r="Q23" i="31"/>
  <c r="Q26" i="32"/>
  <c r="Q29" i="32"/>
  <c r="T13" i="30"/>
  <c r="O13" i="31"/>
  <c r="O25" i="31"/>
  <c r="R14" i="31"/>
  <c r="R17" i="32"/>
  <c r="R20" i="31"/>
  <c r="R23" i="31"/>
  <c r="V23" i="31" s="1"/>
  <c r="R26" i="31"/>
  <c r="V26" i="31" s="1"/>
  <c r="R29"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W51" i="44" l="1"/>
  <c r="V51" i="44"/>
  <c r="T51" i="44"/>
  <c r="R52" i="43"/>
  <c r="V52" i="43" s="1"/>
  <c r="R38" i="44"/>
  <c r="V38" i="43"/>
  <c r="S52" i="43"/>
  <c r="W52" i="43" s="1"/>
  <c r="S38" i="44"/>
  <c r="W38" i="43"/>
  <c r="Q52" i="43"/>
  <c r="U52" i="43" s="1"/>
  <c r="Q38" i="44"/>
  <c r="U38" i="43"/>
  <c r="U51" i="46"/>
  <c r="U51" i="45"/>
  <c r="X38" i="45"/>
  <c r="R52" i="45"/>
  <c r="O30" i="31"/>
  <c r="R43" i="46"/>
  <c r="Z43" i="45"/>
  <c r="Y43" i="45"/>
  <c r="AA43" i="45"/>
  <c r="X43" i="45"/>
  <c r="R46" i="46"/>
  <c r="Z46" i="45"/>
  <c r="Y46" i="45"/>
  <c r="X46" i="45"/>
  <c r="AA46" i="45"/>
  <c r="Q37" i="44"/>
  <c r="Q51" i="43"/>
  <c r="U51" i="43" s="1"/>
  <c r="U37" i="43"/>
  <c r="R49" i="47"/>
  <c r="Z49" i="46"/>
  <c r="AA49" i="46"/>
  <c r="X49" i="46"/>
  <c r="Y49" i="46"/>
  <c r="R50" i="47"/>
  <c r="AA50" i="46"/>
  <c r="Y50" i="46"/>
  <c r="Z50" i="46"/>
  <c r="X50" i="46"/>
  <c r="P41" i="44"/>
  <c r="P52" i="43"/>
  <c r="T52" i="43" s="1"/>
  <c r="T41" i="43"/>
  <c r="R40" i="45"/>
  <c r="V40" i="44"/>
  <c r="W40" i="44"/>
  <c r="T40" i="44"/>
  <c r="U40" i="44"/>
  <c r="R47" i="47"/>
  <c r="X47" i="46"/>
  <c r="AA47" i="46"/>
  <c r="Z47" i="46"/>
  <c r="Y47" i="46"/>
  <c r="S51" i="46"/>
  <c r="S51" i="45"/>
  <c r="R51" i="45"/>
  <c r="Z37" i="45"/>
  <c r="X37" i="45"/>
  <c r="AA37" i="45"/>
  <c r="R41" i="46"/>
  <c r="AA41" i="45"/>
  <c r="Z41" i="45"/>
  <c r="Y41" i="45"/>
  <c r="R44" i="46"/>
  <c r="AA44" i="45"/>
  <c r="Y44" i="45"/>
  <c r="Z44" i="45"/>
  <c r="X44" i="45"/>
  <c r="R20" i="32"/>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T30" i="31" s="1"/>
  <c r="W23" i="32"/>
  <c r="R23" i="32"/>
  <c r="O25" i="32"/>
  <c r="V25" i="31"/>
  <c r="U25" i="31"/>
  <c r="W25" i="31"/>
  <c r="T25" i="31"/>
  <c r="P20" i="32"/>
  <c r="O17" i="32"/>
  <c r="W17" i="31"/>
  <c r="V17" i="31"/>
  <c r="U17" i="31"/>
  <c r="T17" i="31"/>
  <c r="N58" i="31"/>
  <c r="M58" i="31"/>
  <c r="K58" i="31"/>
  <c r="L58" i="31"/>
  <c r="W30" i="31"/>
  <c r="V30" i="31"/>
  <c r="U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P52" i="44" l="1"/>
  <c r="T52" i="44" s="1"/>
  <c r="T41" i="44"/>
  <c r="Q52" i="44"/>
  <c r="U52" i="44" s="1"/>
  <c r="U38" i="44"/>
  <c r="Y47" i="47"/>
  <c r="AA47" i="47"/>
  <c r="Z47" i="47"/>
  <c r="X47" i="47"/>
  <c r="Q51" i="44"/>
  <c r="U51" i="44" s="1"/>
  <c r="U37" i="44"/>
  <c r="X43" i="46"/>
  <c r="AA43" i="46"/>
  <c r="Z43" i="46"/>
  <c r="Y43" i="46"/>
  <c r="R52" i="46"/>
  <c r="X38" i="46"/>
  <c r="R52" i="44"/>
  <c r="V52" i="44" s="1"/>
  <c r="V38" i="44"/>
  <c r="AA41" i="46"/>
  <c r="Z41" i="46"/>
  <c r="Y41" i="46"/>
  <c r="AA49" i="47"/>
  <c r="Y49" i="47"/>
  <c r="X49" i="47"/>
  <c r="Z49" i="47"/>
  <c r="S52" i="44"/>
  <c r="W52" i="44" s="1"/>
  <c r="W38" i="44"/>
  <c r="R46" i="47"/>
  <c r="AA46" i="46"/>
  <c r="Z46" i="46"/>
  <c r="Y46" i="46"/>
  <c r="X46" i="46"/>
  <c r="R44" i="47"/>
  <c r="AA44" i="46"/>
  <c r="Y44" i="46"/>
  <c r="X44" i="46"/>
  <c r="Z44" i="46"/>
  <c r="AA51" i="45"/>
  <c r="X51" i="45"/>
  <c r="Z51" i="45"/>
  <c r="R40" i="46"/>
  <c r="R51" i="46" s="1"/>
  <c r="X40" i="45"/>
  <c r="AA40" i="45"/>
  <c r="Z40" i="45"/>
  <c r="Y40" i="45"/>
  <c r="AA50" i="47"/>
  <c r="Y50" i="47"/>
  <c r="Z50" i="47"/>
  <c r="X50" i="47"/>
  <c r="X37" i="46"/>
  <c r="Z37" i="46"/>
  <c r="AA37" i="46"/>
  <c r="R31" i="32"/>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Z51" i="46" l="1"/>
  <c r="X51" i="46"/>
  <c r="AA51" i="46"/>
  <c r="U52" i="45"/>
  <c r="Z52" i="45" s="1"/>
  <c r="Z38" i="45"/>
  <c r="T51" i="45"/>
  <c r="Y51" i="45" s="1"/>
  <c r="Y37" i="45"/>
  <c r="AA46" i="47"/>
  <c r="Y46" i="47"/>
  <c r="X46" i="47"/>
  <c r="Z46" i="47"/>
  <c r="X40" i="46"/>
  <c r="Z40" i="46"/>
  <c r="AA40" i="46"/>
  <c r="Y40" i="46"/>
  <c r="V52" i="45"/>
  <c r="AA52" i="45" s="1"/>
  <c r="AA38" i="45"/>
  <c r="S52" i="45"/>
  <c r="X52" i="45" s="1"/>
  <c r="X41" i="45"/>
  <c r="AA44" i="47"/>
  <c r="Y44" i="47"/>
  <c r="X44" i="47"/>
  <c r="Z44" i="47"/>
  <c r="Z41" i="47"/>
  <c r="AA41" i="47"/>
  <c r="X41" i="47"/>
  <c r="Y41" i="47"/>
  <c r="Z43" i="47"/>
  <c r="Y43" i="47"/>
  <c r="X43" i="47"/>
  <c r="AA43" i="47"/>
  <c r="Y37" i="47"/>
  <c r="X37" i="47"/>
  <c r="Z37" i="47"/>
  <c r="AA37" i="47"/>
  <c r="AA38" i="47"/>
  <c r="Z38" i="47"/>
  <c r="Y38" i="47"/>
  <c r="R52" i="47"/>
  <c r="X38" i="47"/>
  <c r="T52" i="45"/>
  <c r="Y52" i="45" s="1"/>
  <c r="Y38" i="45"/>
  <c r="F56" i="29"/>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S52" i="46" l="1"/>
  <c r="X52" i="46" s="1"/>
  <c r="X41" i="46"/>
  <c r="V52" i="46"/>
  <c r="AA52" i="46" s="1"/>
  <c r="AA38" i="46"/>
  <c r="AA40" i="47"/>
  <c r="Z40" i="47"/>
  <c r="X40" i="47"/>
  <c r="Y40" i="47"/>
  <c r="R51" i="47"/>
  <c r="U52" i="46"/>
  <c r="Z52" i="46" s="1"/>
  <c r="Z38" i="46"/>
  <c r="T52" i="46"/>
  <c r="Y52" i="46" s="1"/>
  <c r="Y38" i="46"/>
  <c r="AA52" i="47"/>
  <c r="Z52" i="47"/>
  <c r="Y52" i="47"/>
  <c r="X52" i="47"/>
  <c r="T51" i="46"/>
  <c r="Y51" i="46" s="1"/>
  <c r="Y37" i="46"/>
  <c r="L46" i="29"/>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AA51" i="47" l="1"/>
  <c r="Y51" i="47"/>
  <c r="Z51" i="47"/>
  <c r="X51" i="47"/>
  <c r="K57" i="29"/>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AI3" i="24"/>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Q28" i="18" l="1"/>
  <c r="R25" i="19"/>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O31" i="27" l="1"/>
  <c r="P57" i="26"/>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57" i="27" s="1"/>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Q47" i="27"/>
  <c r="R47" i="27"/>
  <c r="M46" i="26"/>
  <c r="M19" i="27"/>
  <c r="R19" i="26"/>
  <c r="S19" i="26"/>
  <c r="M30" i="26"/>
  <c r="Q19" i="26"/>
  <c r="Q30" i="21"/>
  <c r="S30" i="21"/>
  <c r="R30" i="21"/>
  <c r="S46" i="21"/>
  <c r="R46" i="21"/>
  <c r="Q46" i="21"/>
  <c r="R27" i="20"/>
  <c r="S27" i="20"/>
  <c r="Q27" i="20"/>
  <c r="R53" i="22"/>
  <c r="Q53" i="22"/>
  <c r="S53" i="22"/>
  <c r="S40" i="22"/>
  <c r="R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Q40" i="22" l="1"/>
  <c r="O58" i="27"/>
  <c r="P43" i="28"/>
  <c r="P16" i="29"/>
  <c r="P44" i="30"/>
  <c r="P44" i="31"/>
  <c r="P44" i="32"/>
  <c r="M44"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26" i="29"/>
  <c r="O44" i="28"/>
  <c r="R44" i="28" s="1"/>
  <c r="O17" i="29"/>
  <c r="R17" i="29" s="1"/>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58" i="28" l="1"/>
  <c r="O57" i="28"/>
  <c r="O30" i="29"/>
  <c r="P57" i="28"/>
  <c r="R52" i="30"/>
  <c r="R52" i="31"/>
  <c r="R52" i="32"/>
  <c r="O52" i="29"/>
  <c r="N47" i="29"/>
  <c r="Q47" i="29" s="1"/>
  <c r="Q47" i="30"/>
  <c r="U47" i="30" s="1"/>
  <c r="Q47" i="31"/>
  <c r="U47" i="31" s="1"/>
  <c r="Q47" i="32"/>
  <c r="U47" i="32" s="1"/>
  <c r="Q20" i="29"/>
  <c r="Q44" i="27"/>
  <c r="N58" i="27"/>
  <c r="N53" i="28"/>
  <c r="Q53" i="28" s="1"/>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S26" i="29" s="1"/>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O57" i="29" l="1"/>
  <c r="R57" i="30"/>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P58" i="28"/>
  <c r="S41" i="28"/>
  <c r="S43" i="28"/>
  <c r="R43" i="28"/>
  <c r="Q43" i="28"/>
  <c r="V44" i="30"/>
  <c r="R50" i="29"/>
  <c r="Q50" i="29"/>
  <c r="S50" i="29"/>
  <c r="R44" i="29"/>
  <c r="R53" i="29"/>
  <c r="R40" i="29"/>
  <c r="P49" i="30"/>
  <c r="P49" i="31"/>
  <c r="U49" i="31" s="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R56" i="28" l="1"/>
  <c r="Q58" i="30"/>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F28" i="32"/>
  <c r="F29" i="32"/>
  <c r="O13" i="36" l="1"/>
  <c r="O13" i="37" s="1"/>
  <c r="O13" i="38" s="1"/>
  <c r="V13" i="35"/>
  <c r="V13" i="34"/>
  <c r="F56" i="32"/>
  <c r="O29" i="32"/>
  <c r="N29" i="32"/>
  <c r="M29" i="32"/>
  <c r="L29" i="32"/>
  <c r="K29" i="32"/>
  <c r="F31" i="32"/>
  <c r="N28" i="32"/>
  <c r="O28" i="32"/>
  <c r="L28" i="32"/>
  <c r="F55" i="32"/>
  <c r="F30" i="32"/>
  <c r="K28" i="32"/>
  <c r="M28" i="32"/>
  <c r="F37" i="33"/>
  <c r="L13" i="33"/>
  <c r="K13" i="33"/>
  <c r="M13" i="33"/>
  <c r="O14" i="34"/>
  <c r="O14" i="35" s="1"/>
  <c r="O13" i="40" l="1"/>
  <c r="V13" i="38"/>
  <c r="V13" i="37"/>
  <c r="V14" i="35"/>
  <c r="O14" i="36"/>
  <c r="O14" i="37" s="1"/>
  <c r="O14" i="38"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O14" i="40" l="1"/>
  <c r="V14" i="38"/>
  <c r="O13" i="41"/>
  <c r="V13" i="40"/>
  <c r="V14" i="37"/>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O13" i="43" l="1"/>
  <c r="V13" i="41"/>
  <c r="O14" i="41"/>
  <c r="V14" i="40"/>
  <c r="V58" i="32"/>
  <c r="W58" i="32"/>
  <c r="U58" i="32"/>
  <c r="W57" i="32"/>
  <c r="V57" i="32"/>
  <c r="U57" i="32"/>
  <c r="W50" i="33"/>
  <c r="P52" i="33"/>
  <c r="P51" i="33"/>
  <c r="W44" i="33"/>
  <c r="W43" i="33"/>
  <c r="W41" i="33"/>
  <c r="W40" i="33"/>
  <c r="W38" i="33"/>
  <c r="O14" i="43" l="1"/>
  <c r="V14" i="41"/>
  <c r="O13" i="44"/>
  <c r="V13" i="43"/>
  <c r="V47" i="33"/>
  <c r="V46" i="33"/>
  <c r="V13" i="44" l="1"/>
  <c r="O14" i="44"/>
  <c r="V14" i="43"/>
  <c r="H49" i="33"/>
  <c r="H50" i="33"/>
  <c r="L50" i="33" s="1"/>
  <c r="L26" i="33"/>
  <c r="G50" i="33"/>
  <c r="K50" i="33" s="1"/>
  <c r="K26" i="33"/>
  <c r="G49" i="33"/>
  <c r="V14" i="44" l="1"/>
  <c r="T25" i="33"/>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O16" i="38" s="1"/>
  <c r="V16" i="35"/>
  <c r="O17" i="36"/>
  <c r="O17" i="37" s="1"/>
  <c r="O17" i="38" s="1"/>
  <c r="V17" i="35"/>
  <c r="V16" i="34"/>
  <c r="V17" i="34"/>
  <c r="V20" i="33"/>
  <c r="O20" i="34"/>
  <c r="O20" i="35" s="1"/>
  <c r="V19" i="33"/>
  <c r="O19" i="34"/>
  <c r="O19" i="35" s="1"/>
  <c r="F41" i="33"/>
  <c r="M17" i="33"/>
  <c r="F40" i="33"/>
  <c r="M16" i="33"/>
  <c r="V16" i="33"/>
  <c r="M20" i="33"/>
  <c r="F44" i="33"/>
  <c r="M44" i="33" s="1"/>
  <c r="V17" i="33"/>
  <c r="M19" i="33"/>
  <c r="F43" i="33"/>
  <c r="M43" i="33" s="1"/>
  <c r="O17" i="40" l="1"/>
  <c r="V17" i="38"/>
  <c r="O16" i="40"/>
  <c r="V16" i="38"/>
  <c r="R27" i="36"/>
  <c r="R22" i="37"/>
  <c r="V16" i="37"/>
  <c r="V17" i="37"/>
  <c r="R28" i="36"/>
  <c r="R23" i="37"/>
  <c r="V16" i="36"/>
  <c r="O19" i="36"/>
  <c r="O19" i="37" s="1"/>
  <c r="O19" i="38" s="1"/>
  <c r="V19" i="35"/>
  <c r="V17" i="36"/>
  <c r="O20" i="36"/>
  <c r="O20" i="37" s="1"/>
  <c r="O20" i="38" s="1"/>
  <c r="V20" i="35"/>
  <c r="V20" i="34"/>
  <c r="V19" i="34"/>
  <c r="O27" i="33"/>
  <c r="V27" i="33" s="1"/>
  <c r="O22" i="34"/>
  <c r="O22" i="35" s="1"/>
  <c r="O22" i="36" s="1"/>
  <c r="O22" i="37" s="1"/>
  <c r="O22" i="38" s="1"/>
  <c r="O28" i="33"/>
  <c r="V28" i="33" s="1"/>
  <c r="O23" i="34"/>
  <c r="O23" i="35" s="1"/>
  <c r="O23" i="36" s="1"/>
  <c r="O23" i="37" s="1"/>
  <c r="O23" i="38" s="1"/>
  <c r="M40" i="33"/>
  <c r="N23" i="33"/>
  <c r="L23" i="33"/>
  <c r="F47" i="33"/>
  <c r="M23" i="33"/>
  <c r="V23" i="33"/>
  <c r="U23" i="33"/>
  <c r="F28" i="33"/>
  <c r="M28" i="33" s="1"/>
  <c r="F27" i="33"/>
  <c r="M27" i="33" s="1"/>
  <c r="M22" i="33"/>
  <c r="N22" i="33"/>
  <c r="L22" i="33"/>
  <c r="F46" i="33"/>
  <c r="F51" i="33" s="1"/>
  <c r="M51" i="33" s="1"/>
  <c r="U22" i="33"/>
  <c r="V22" i="33"/>
  <c r="M41" i="33"/>
  <c r="O16" i="41" l="1"/>
  <c r="V16" i="40"/>
  <c r="O27" i="37"/>
  <c r="V27" i="37" s="1"/>
  <c r="O24" i="38"/>
  <c r="O23" i="40"/>
  <c r="R27" i="37"/>
  <c r="R22" i="38"/>
  <c r="O19" i="40"/>
  <c r="V19" i="38"/>
  <c r="O22" i="40"/>
  <c r="V22" i="38"/>
  <c r="U22" i="38"/>
  <c r="O27" i="38"/>
  <c r="O20" i="40"/>
  <c r="V20" i="38"/>
  <c r="R28" i="37"/>
  <c r="R23" i="38"/>
  <c r="O17" i="41"/>
  <c r="V17" i="40"/>
  <c r="O28" i="37"/>
  <c r="V28" i="37" s="1"/>
  <c r="O28" i="38"/>
  <c r="V23" i="38"/>
  <c r="U23" i="38"/>
  <c r="V20" i="37"/>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U22" i="40" l="1"/>
  <c r="O22" i="41"/>
  <c r="O23" i="41"/>
  <c r="U23" i="40"/>
  <c r="O20" i="41"/>
  <c r="V20" i="40"/>
  <c r="O17" i="43"/>
  <c r="V17" i="41"/>
  <c r="V27" i="38"/>
  <c r="O27" i="40"/>
  <c r="R23" i="40"/>
  <c r="R28" i="38"/>
  <c r="O19" i="41"/>
  <c r="V19" i="40"/>
  <c r="O28" i="40"/>
  <c r="R22" i="40"/>
  <c r="V22" i="40" s="1"/>
  <c r="R27" i="38"/>
  <c r="O16" i="43"/>
  <c r="V16" i="41"/>
  <c r="O27" i="41"/>
  <c r="V28" i="38"/>
  <c r="V27" i="36"/>
  <c r="V28" i="36"/>
  <c r="V28" i="35"/>
  <c r="V27" i="35"/>
  <c r="V27" i="34"/>
  <c r="V28" i="34"/>
  <c r="Q13" i="34"/>
  <c r="Q13" i="35" s="1"/>
  <c r="Q14" i="34"/>
  <c r="Q14" i="35" s="1"/>
  <c r="P14" i="34"/>
  <c r="P14" i="35" s="1"/>
  <c r="P13" i="34"/>
  <c r="P13" i="35" s="1"/>
  <c r="O23" i="43" l="1"/>
  <c r="U23" i="41"/>
  <c r="O17" i="44"/>
  <c r="V17" i="43"/>
  <c r="O28" i="41"/>
  <c r="O16" i="44"/>
  <c r="V16" i="43"/>
  <c r="O19" i="43"/>
  <c r="V19" i="41"/>
  <c r="O20" i="43"/>
  <c r="V20" i="41"/>
  <c r="R23" i="41"/>
  <c r="R28" i="40"/>
  <c r="V28" i="40" s="1"/>
  <c r="V23" i="40"/>
  <c r="O22" i="43"/>
  <c r="U22" i="41"/>
  <c r="R22" i="41"/>
  <c r="R27" i="40"/>
  <c r="V27" i="40" s="1"/>
  <c r="P13" i="36"/>
  <c r="P13" i="37" s="1"/>
  <c r="T13" i="35"/>
  <c r="P14" i="36"/>
  <c r="P14" i="37" s="1"/>
  <c r="T14" i="35"/>
  <c r="Q13" i="36"/>
  <c r="Q13" i="37" s="1"/>
  <c r="Q13" i="38" s="1"/>
  <c r="U13" i="35"/>
  <c r="Q14" i="36"/>
  <c r="Q14" i="37" s="1"/>
  <c r="Q14" i="38"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T14" i="37" l="1"/>
  <c r="P14" i="38"/>
  <c r="R22" i="43"/>
  <c r="R27" i="41"/>
  <c r="V27" i="41" s="1"/>
  <c r="R23" i="43"/>
  <c r="R28" i="41"/>
  <c r="V20" i="43"/>
  <c r="O20" i="44"/>
  <c r="V16" i="44"/>
  <c r="V17" i="44"/>
  <c r="T13" i="37"/>
  <c r="P13" i="38"/>
  <c r="V28" i="41"/>
  <c r="V23" i="41"/>
  <c r="Q14" i="40"/>
  <c r="U14" i="38"/>
  <c r="V22" i="41"/>
  <c r="O28" i="43"/>
  <c r="O22" i="44"/>
  <c r="U22" i="43"/>
  <c r="V22" i="43"/>
  <c r="V19" i="43"/>
  <c r="O19" i="44"/>
  <c r="O27" i="44" s="1"/>
  <c r="Q13" i="40"/>
  <c r="U13" i="38"/>
  <c r="O27" i="43"/>
  <c r="O23" i="44"/>
  <c r="U23" i="43"/>
  <c r="V23" i="43"/>
  <c r="U14" i="37"/>
  <c r="U13" i="37"/>
  <c r="U19" i="34"/>
  <c r="Q19" i="35"/>
  <c r="U16" i="34"/>
  <c r="Q16" i="35"/>
  <c r="U13" i="36"/>
  <c r="S13" i="36"/>
  <c r="S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V28" i="43" l="1"/>
  <c r="W13" i="37"/>
  <c r="S13" i="38"/>
  <c r="V19" i="44"/>
  <c r="P13" i="40"/>
  <c r="T13" i="38"/>
  <c r="R23" i="44"/>
  <c r="R28" i="44" s="1"/>
  <c r="V28" i="44" s="1"/>
  <c r="R28" i="43"/>
  <c r="U23" i="44"/>
  <c r="W14" i="37"/>
  <c r="S14" i="38"/>
  <c r="V27" i="43"/>
  <c r="Q14" i="41"/>
  <c r="U14" i="40"/>
  <c r="R22" i="44"/>
  <c r="R27" i="44" s="1"/>
  <c r="V27" i="44" s="1"/>
  <c r="R27" i="43"/>
  <c r="O28" i="44"/>
  <c r="V20" i="44"/>
  <c r="P14" i="40"/>
  <c r="T14" i="38"/>
  <c r="U22" i="44"/>
  <c r="Q13" i="41"/>
  <c r="U13" i="40"/>
  <c r="S27" i="35"/>
  <c r="W27" i="35" s="1"/>
  <c r="Q20" i="36"/>
  <c r="U20" i="35"/>
  <c r="S22" i="36"/>
  <c r="W22" i="35"/>
  <c r="P20" i="36"/>
  <c r="T20" i="35"/>
  <c r="Q16" i="36"/>
  <c r="Q16" i="37" s="1"/>
  <c r="Q16" i="38" s="1"/>
  <c r="U16" i="35"/>
  <c r="Q27" i="35"/>
  <c r="U27" i="35" s="1"/>
  <c r="S19" i="36"/>
  <c r="W19" i="35"/>
  <c r="S20" i="36"/>
  <c r="W20" i="35"/>
  <c r="W23" i="34"/>
  <c r="S23" i="35"/>
  <c r="S28" i="35" s="1"/>
  <c r="W28" i="35" s="1"/>
  <c r="P22" i="36"/>
  <c r="T22" i="35"/>
  <c r="Q17" i="36"/>
  <c r="Q17" i="37" s="1"/>
  <c r="Q17" i="38" s="1"/>
  <c r="U17" i="35"/>
  <c r="Q28" i="35"/>
  <c r="U28" i="35" s="1"/>
  <c r="P23" i="36"/>
  <c r="T23" i="35"/>
  <c r="W14" i="36"/>
  <c r="Q19" i="36"/>
  <c r="U19" i="35"/>
  <c r="W13" i="36"/>
  <c r="P16" i="36"/>
  <c r="P16" i="37" s="1"/>
  <c r="P16" i="38" s="1"/>
  <c r="T16" i="35"/>
  <c r="P27" i="35"/>
  <c r="T27" i="35" s="1"/>
  <c r="T17" i="35"/>
  <c r="P17" i="36"/>
  <c r="P17" i="37" s="1"/>
  <c r="P17" i="38" s="1"/>
  <c r="P28" i="35"/>
  <c r="T28" i="35" s="1"/>
  <c r="S17" i="36"/>
  <c r="W17" i="35"/>
  <c r="P19" i="36"/>
  <c r="T19" i="35"/>
  <c r="S16" i="36"/>
  <c r="W16" i="35"/>
  <c r="S28" i="34"/>
  <c r="W28" i="34" s="1"/>
  <c r="N37" i="33"/>
  <c r="J51" i="33"/>
  <c r="N51" i="33" s="1"/>
  <c r="N38" i="33"/>
  <c r="J52" i="33"/>
  <c r="N52" i="33" s="1"/>
  <c r="Q17" i="40" l="1"/>
  <c r="U17" i="38"/>
  <c r="S14" i="40"/>
  <c r="W14" i="38"/>
  <c r="P13" i="41"/>
  <c r="T13" i="40"/>
  <c r="P16" i="40"/>
  <c r="T16" i="38"/>
  <c r="P14" i="41"/>
  <c r="T14" i="40"/>
  <c r="V23" i="44"/>
  <c r="Q13" i="43"/>
  <c r="U13" i="41"/>
  <c r="Q14" i="43"/>
  <c r="U14" i="41"/>
  <c r="S13" i="40"/>
  <c r="W13" i="38"/>
  <c r="P17" i="40"/>
  <c r="T17" i="38"/>
  <c r="V22" i="44"/>
  <c r="Q16" i="40"/>
  <c r="U16" i="38"/>
  <c r="T20" i="36"/>
  <c r="P20" i="37"/>
  <c r="W20" i="36"/>
  <c r="S20" i="37"/>
  <c r="T19" i="36"/>
  <c r="P19" i="37"/>
  <c r="U20" i="36"/>
  <c r="Q20" i="37"/>
  <c r="T23" i="36"/>
  <c r="P23" i="37"/>
  <c r="W19" i="36"/>
  <c r="S19" i="37"/>
  <c r="U19" i="36"/>
  <c r="Q19" i="37"/>
  <c r="T22" i="36"/>
  <c r="P22" i="37"/>
  <c r="W22" i="36"/>
  <c r="S22" i="37"/>
  <c r="W17" i="36"/>
  <c r="S17" i="37"/>
  <c r="S17" i="38" s="1"/>
  <c r="W16" i="36"/>
  <c r="S16" i="37"/>
  <c r="S16" i="38" s="1"/>
  <c r="U17" i="37"/>
  <c r="Q28" i="37"/>
  <c r="U28" i="37" s="1"/>
  <c r="U16" i="37"/>
  <c r="T17" i="37"/>
  <c r="T16" i="37"/>
  <c r="T16" i="36"/>
  <c r="P27" i="36"/>
  <c r="T27" i="36" s="1"/>
  <c r="S23" i="36"/>
  <c r="S23" i="37" s="1"/>
  <c r="W23" i="35"/>
  <c r="S27" i="36"/>
  <c r="W27" i="36" s="1"/>
  <c r="U17" i="36"/>
  <c r="Q28" i="36"/>
  <c r="U28" i="36" s="1"/>
  <c r="U16" i="36"/>
  <c r="Q27" i="36"/>
  <c r="U27" i="36" s="1"/>
  <c r="T17" i="36"/>
  <c r="P28" i="36"/>
  <c r="T28" i="36" s="1"/>
  <c r="T22" i="37" l="1"/>
  <c r="P22" i="38"/>
  <c r="U20" i="37"/>
  <c r="Q20" i="38"/>
  <c r="S13" i="41"/>
  <c r="W13" i="40"/>
  <c r="P14" i="43"/>
  <c r="T14" i="41"/>
  <c r="S14" i="41"/>
  <c r="W14" i="40"/>
  <c r="T19" i="37"/>
  <c r="P19" i="38"/>
  <c r="S16" i="40"/>
  <c r="W16" i="38"/>
  <c r="Q14" i="44"/>
  <c r="U14" i="44" s="1"/>
  <c r="U14" i="43"/>
  <c r="P16" i="41"/>
  <c r="T16" i="40"/>
  <c r="S17" i="40"/>
  <c r="W17" i="38"/>
  <c r="W19" i="37"/>
  <c r="S19" i="38"/>
  <c r="W20" i="37"/>
  <c r="S20" i="38"/>
  <c r="Q17" i="41"/>
  <c r="U17" i="40"/>
  <c r="W23" i="37"/>
  <c r="S23" i="38"/>
  <c r="U19" i="37"/>
  <c r="Q19" i="38"/>
  <c r="P17" i="41"/>
  <c r="T17" i="40"/>
  <c r="Q13" i="44"/>
  <c r="U13" i="44" s="1"/>
  <c r="U13" i="43"/>
  <c r="P13" i="43"/>
  <c r="T13" i="41"/>
  <c r="W22" i="37"/>
  <c r="S22" i="38"/>
  <c r="T23" i="37"/>
  <c r="P23" i="38"/>
  <c r="T20" i="37"/>
  <c r="P20" i="38"/>
  <c r="Q16" i="41"/>
  <c r="U16" i="40"/>
  <c r="P28" i="37"/>
  <c r="T28" i="37" s="1"/>
  <c r="Q27" i="37"/>
  <c r="U27" i="37" s="1"/>
  <c r="P27" i="37"/>
  <c r="T27" i="37" s="1"/>
  <c r="W17" i="37"/>
  <c r="S28" i="37"/>
  <c r="W28" i="37" s="1"/>
  <c r="S27" i="37"/>
  <c r="W27" i="37" s="1"/>
  <c r="W16" i="37"/>
  <c r="W23" i="36"/>
  <c r="S28" i="36"/>
  <c r="W28" i="36" s="1"/>
  <c r="P23" i="40" l="1"/>
  <c r="T23" i="38"/>
  <c r="S17" i="41"/>
  <c r="W17" i="40"/>
  <c r="P19" i="40"/>
  <c r="T19" i="38"/>
  <c r="P27" i="38"/>
  <c r="T27" i="38" s="1"/>
  <c r="S13" i="43"/>
  <c r="W13" i="41"/>
  <c r="S22" i="40"/>
  <c r="W22" i="38"/>
  <c r="S20" i="40"/>
  <c r="W20" i="38"/>
  <c r="Q20" i="40"/>
  <c r="U20" i="38"/>
  <c r="Q28" i="38"/>
  <c r="U28" i="38" s="1"/>
  <c r="Q19" i="40"/>
  <c r="U19" i="38"/>
  <c r="Q27" i="38"/>
  <c r="U27" i="38" s="1"/>
  <c r="S14" i="43"/>
  <c r="W14" i="41"/>
  <c r="S19" i="40"/>
  <c r="W19" i="38"/>
  <c r="P22" i="40"/>
  <c r="T22" i="38"/>
  <c r="Q17" i="43"/>
  <c r="U17" i="41"/>
  <c r="S27" i="38"/>
  <c r="W27" i="38" s="1"/>
  <c r="P20" i="40"/>
  <c r="T20" i="38"/>
  <c r="P28" i="38"/>
  <c r="T28" i="38" s="1"/>
  <c r="P13" i="44"/>
  <c r="T13" i="43"/>
  <c r="S23" i="40"/>
  <c r="W23" i="38"/>
  <c r="P16" i="43"/>
  <c r="T16" i="41"/>
  <c r="P17" i="43"/>
  <c r="T17" i="41"/>
  <c r="S16" i="41"/>
  <c r="W16" i="40"/>
  <c r="P14" i="44"/>
  <c r="T14" i="43"/>
  <c r="S28" i="38"/>
  <c r="W28" i="38" s="1"/>
  <c r="Q16" i="43"/>
  <c r="U16" i="41"/>
  <c r="S23" i="41" l="1"/>
  <c r="W23" i="40"/>
  <c r="S28" i="40"/>
  <c r="W28" i="40" s="1"/>
  <c r="S20" i="41"/>
  <c r="W20" i="40"/>
  <c r="P19" i="41"/>
  <c r="T19" i="40"/>
  <c r="P27" i="40"/>
  <c r="T27" i="40" s="1"/>
  <c r="S16" i="43"/>
  <c r="W16" i="41"/>
  <c r="P22" i="41"/>
  <c r="T22" i="40"/>
  <c r="S22" i="41"/>
  <c r="W22" i="40"/>
  <c r="S17" i="43"/>
  <c r="W17" i="41"/>
  <c r="S14" i="44"/>
  <c r="W14" i="43"/>
  <c r="Q17" i="44"/>
  <c r="U17" i="44" s="1"/>
  <c r="U17" i="43"/>
  <c r="Q19" i="41"/>
  <c r="U19" i="40"/>
  <c r="Q27" i="40"/>
  <c r="U27" i="40" s="1"/>
  <c r="T13" i="44"/>
  <c r="P17" i="44"/>
  <c r="T17" i="44" s="1"/>
  <c r="T17" i="43"/>
  <c r="P16" i="44"/>
  <c r="T16" i="44" s="1"/>
  <c r="T16" i="43"/>
  <c r="S19" i="41"/>
  <c r="W19" i="40"/>
  <c r="S27" i="40"/>
  <c r="W27" i="40" s="1"/>
  <c r="P23" i="41"/>
  <c r="T23" i="40"/>
  <c r="T14" i="44"/>
  <c r="P20" i="41"/>
  <c r="T20" i="40"/>
  <c r="P28" i="40"/>
  <c r="T28" i="40" s="1"/>
  <c r="Q20" i="41"/>
  <c r="U20" i="40"/>
  <c r="Q28" i="40"/>
  <c r="U28" i="40" s="1"/>
  <c r="S13" i="44"/>
  <c r="W13" i="43"/>
  <c r="U16" i="43"/>
  <c r="Q16" i="44"/>
  <c r="W13" i="44" l="1"/>
  <c r="Q19" i="43"/>
  <c r="U19" i="41"/>
  <c r="Q27" i="41"/>
  <c r="U27" i="41" s="1"/>
  <c r="S17" i="44"/>
  <c r="W17" i="44" s="1"/>
  <c r="W17" i="43"/>
  <c r="S19" i="43"/>
  <c r="W19" i="41"/>
  <c r="P19" i="43"/>
  <c r="T19" i="41"/>
  <c r="P27" i="41"/>
  <c r="T27" i="41" s="1"/>
  <c r="S22" i="43"/>
  <c r="W22" i="41"/>
  <c r="P20" i="43"/>
  <c r="T20" i="41"/>
  <c r="P28" i="41"/>
  <c r="T28" i="41" s="1"/>
  <c r="P23" i="43"/>
  <c r="T23" i="41"/>
  <c r="S20" i="43"/>
  <c r="W20" i="41"/>
  <c r="S28" i="41"/>
  <c r="W28" i="41" s="1"/>
  <c r="P22" i="43"/>
  <c r="T22" i="41"/>
  <c r="S27" i="41"/>
  <c r="W27" i="41" s="1"/>
  <c r="Q20" i="43"/>
  <c r="U20" i="41"/>
  <c r="Q28" i="41"/>
  <c r="U28" i="41" s="1"/>
  <c r="W14" i="44"/>
  <c r="S16" i="44"/>
  <c r="W16" i="44" s="1"/>
  <c r="W16" i="43"/>
  <c r="S23" i="43"/>
  <c r="W23" i="41"/>
  <c r="U16" i="44"/>
  <c r="P22" i="44" l="1"/>
  <c r="T22" i="44" s="1"/>
  <c r="T22" i="43"/>
  <c r="P20" i="44"/>
  <c r="T20" i="43"/>
  <c r="P28" i="43"/>
  <c r="T28" i="43" s="1"/>
  <c r="S19" i="44"/>
  <c r="W19" i="44" s="1"/>
  <c r="W19" i="43"/>
  <c r="S27" i="43"/>
  <c r="W27" i="43" s="1"/>
  <c r="W22" i="43"/>
  <c r="S22" i="44"/>
  <c r="W22" i="44" s="1"/>
  <c r="Q20" i="44"/>
  <c r="U20" i="43"/>
  <c r="Q28" i="43"/>
  <c r="U28" i="43" s="1"/>
  <c r="S20" i="44"/>
  <c r="W20" i="43"/>
  <c r="S23" i="44"/>
  <c r="W23" i="44" s="1"/>
  <c r="W23" i="43"/>
  <c r="S28" i="43"/>
  <c r="W28" i="43" s="1"/>
  <c r="Q19" i="44"/>
  <c r="U19" i="43"/>
  <c r="Q27" i="43"/>
  <c r="U27" i="43" s="1"/>
  <c r="P23" i="44"/>
  <c r="T23" i="44" s="1"/>
  <c r="T23" i="43"/>
  <c r="P19" i="44"/>
  <c r="T19" i="43"/>
  <c r="P27" i="43"/>
  <c r="T27" i="43" s="1"/>
  <c r="T19" i="44" l="1"/>
  <c r="P27" i="44"/>
  <c r="T27" i="44" s="1"/>
  <c r="W20" i="44"/>
  <c r="S28" i="44"/>
  <c r="W28" i="44" s="1"/>
  <c r="S27" i="44"/>
  <c r="W27" i="44" s="1"/>
  <c r="U19" i="44"/>
  <c r="Q27" i="44"/>
  <c r="U27" i="44" s="1"/>
  <c r="Q28" i="44"/>
  <c r="U28" i="44" s="1"/>
  <c r="U20" i="44"/>
  <c r="T20" i="44"/>
  <c r="P28" i="44"/>
  <c r="T28" i="4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tc={EB20F34A-B1CA-4390-9F24-C60481D66B6C}</author>
  </authors>
  <commentList>
    <comment ref="F28"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Las Palmas and Alicante is included</t>
      </text>
    </comment>
  </commentList>
</comments>
</file>

<file path=xl/sharedStrings.xml><?xml version="1.0" encoding="utf-8"?>
<sst xmlns="http://schemas.openxmlformats.org/spreadsheetml/2006/main" count="2287" uniqueCount="138">
  <si>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</si>
  <si>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</si>
  <si>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</si>
  <si>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</si>
  <si>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</si>
  <si>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</si>
  <si>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</si>
  <si>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</si>
  <si>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</si>
  <si>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</si>
  <si>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</si>
  <si>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</si>
  <si>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</si>
  <si>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</si>
  <si>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</si>
  <si>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</si>
  <si>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</si>
  <si>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</si>
  <si>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</si>
  <si>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</si>
  <si>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</si>
  <si>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</si>
  <si>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</si>
  <si>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</si>
  <si>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</si>
  <si>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</si>
  <si>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</si>
  <si>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</si>
  <si>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</si>
  <si>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</si>
  <si>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</si>
  <si>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</si>
  <si>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</si>
  <si>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</si>
  <si>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</si>
  <si>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</si>
  <si>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</si>
  <si>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</si>
  <si>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</si>
  <si>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</si>
  <si>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</si>
  <si>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</si>
  <si>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</si>
  <si>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</si>
  <si>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</si>
  <si>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</si>
  <si>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</si>
  <si>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</si>
  <si>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</si>
  <si>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</si>
  <si>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</si>
  <si>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</si>
  <si>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</si>
  <si>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</si>
  <si>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</si>
  <si>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</si>
  <si>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</si>
  <si>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</si>
  <si>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</si>
  <si>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</si>
  <si>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</si>
  <si>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</si>
  <si>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</si>
  <si>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</si>
  <si>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</si>
  <si>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</si>
  <si>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</si>
  <si>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</si>
  <si>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</si>
  <si>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</si>
  <si>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</si>
  <si>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</si>
  <si>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</si>
  <si>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</si>
  <si>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</si>
  <si>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</si>
  <si>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</si>
  <si>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</si>
  <si>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</si>
  <si>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</si>
  <si>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</si>
  <si>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</si>
  <si>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</si>
  <si>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</si>
  <si>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</si>
  <si>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</si>
  <si>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</si>
  <si>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</si>
  <si>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</si>
  <si>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</si>
  <si>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</si>
  <si>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</si>
  <si>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</si>
  <si>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</si>
  <si>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</si>
  <si>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</si>
  <si>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</si>
  <si>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</si>
  <si>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</si>
  <si>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</si>
  <si>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</si>
  <si>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</si>
  <si>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</si>
  <si>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</si>
  <si>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</si>
  <si>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</si>
  <si>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</si>
  <si>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</si>
  <si>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</si>
  <si>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</si>
  <si>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</si>
  <si>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</si>
  <si>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</si>
  <si>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</si>
  <si>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</si>
  <si>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</si>
  <si>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</si>
  <si>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</si>
  <si>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</si>
  <si>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</si>
  <si>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</si>
  <si>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</si>
  <si>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</si>
  <si>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</si>
  <si>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</si>
  <si>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</si>
  <si>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</si>
  <si>
    <t>2024</t>
  </si>
  <si>
    <t>Monthly Cruise Occupany Ratio GPH for 2022-2024</t>
  </si>
  <si>
    <t>April  (YTD)</t>
  </si>
  <si>
    <t>FY 2025</t>
  </si>
  <si>
    <t>2025/24 Chg %</t>
  </si>
  <si>
    <t>Northern Europe &amp; Central Med</t>
  </si>
  <si>
    <t>Apr to May  (YTD)</t>
  </si>
  <si>
    <t>Apr to June  (YTD)</t>
  </si>
  <si>
    <t>Central Med &amp; Northern Europe</t>
  </si>
  <si>
    <t>Apr to July  (YTD)</t>
  </si>
  <si>
    <t>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</si>
</sst>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
      <left/>
      <right style="thin">
        <color indexed="64"/>
      </right>
      <top/>
      <bottom style="thin">
        <color auto="1"/>
      </bottom>
      <diagonal/>
    </border>
    <border>
      <left style="thin">
        <color indexed="64"/>
      </left>
      <right/>
      <top/>
      <bottom style="thin">
        <color indexed="64"/>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6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8" fontId="33" fillId="3" borderId="0" xfId="0" applyNumberFormat="1" applyFont="1" applyFill="1"/>
    <xf numFmtId="164" fontId="36" fillId="3" borderId="0" xfId="2" applyFont="1" applyFill="1"/>
    <xf numFmtId="164" fontId="37" fillId="3" borderId="0" xfId="2" applyFont="1" applyFill="1" applyAlignment="1">
      <alignment horizontal="left"/>
    </xf>
    <xf numFmtId="168" fontId="33" fillId="0" borderId="0" xfId="0" applyNumberFormat="1" applyFont="1"/>
    <xf numFmtId="172" fontId="29" fillId="4" borderId="17" xfId="8" applyNumberFormat="1" applyFont="1" applyFill="1" applyBorder="1" applyAlignment="1" applyProtection="1">
      <alignment horizontal="right" vertical="center"/>
    </xf>
    <xf numFmtId="49" fontId="17" fillId="3" borderId="0" xfId="2" quotePrefix="1" applyNumberFormat="1" applyFont="1" applyFill="1"/>
    <xf numFmtId="168" fontId="17" fillId="7" borderId="3" xfId="7" applyNumberFormat="1" applyFont="1" applyFill="1" applyBorder="1" applyAlignment="1" applyProtection="1">
      <alignment horizontal="right" indent="1"/>
    </xf>
    <xf numFmtId="168" fontId="17" fillId="3" borderId="3" xfId="7" applyNumberFormat="1" applyFont="1" applyFill="1" applyBorder="1" applyAlignment="1" applyProtection="1">
      <alignment horizontal="right" indent="1"/>
    </xf>
    <xf numFmtId="168" fontId="17" fillId="7" borderId="23" xfId="7" applyNumberFormat="1" applyFont="1" applyFill="1" applyBorder="1" applyAlignment="1" applyProtection="1">
      <alignment horizontal="right" indent="1"/>
    </xf>
    <xf numFmtId="171" fontId="30" fillId="2" borderId="23" xfId="1" applyNumberFormat="1" applyFont="1" applyBorder="1" applyAlignment="1">
      <alignment horizontal="right"/>
    </xf>
    <xf numFmtId="0" fontId="20" fillId="5" borderId="7" xfId="0" applyFont="1" applyFill="1" applyBorder="1" applyAlignment="1">
      <alignment horizontal="center" vertical="center" wrapText="1"/>
    </xf>
    <xf numFmtId="168" fontId="17" fillId="7" borderId="7" xfId="7" applyNumberFormat="1" applyFont="1" applyFill="1" applyBorder="1" applyAlignment="1" applyProtection="1">
      <alignment horizontal="right" indent="1"/>
    </xf>
    <xf numFmtId="168" fontId="17" fillId="3" borderId="7" xfId="7" applyNumberFormat="1" applyFont="1" applyFill="1" applyBorder="1" applyAlignment="1" applyProtection="1">
      <alignment horizontal="right" indent="1"/>
    </xf>
    <xf numFmtId="168" fontId="17" fillId="7" borderId="24" xfId="7" applyNumberFormat="1" applyFont="1" applyFill="1" applyBorder="1" applyAlignment="1" applyProtection="1">
      <alignment horizontal="right" indent="1"/>
    </xf>
    <xf numFmtId="168" fontId="17" fillId="7" borderId="9" xfId="7" applyNumberFormat="1" applyFont="1" applyFill="1" applyBorder="1" applyAlignment="1" applyProtection="1">
      <alignment horizontal="right" indent="1"/>
    </xf>
    <xf numFmtId="0" fontId="19" fillId="4" borderId="7" xfId="3" applyFont="1" applyBorder="1" applyAlignment="1"/>
    <xf numFmtId="0" fontId="19" fillId="4" borderId="0" xfId="3" applyFont="1" applyAlignment="1"/>
    <xf numFmtId="0" fontId="19" fillId="4" borderId="3" xfId="3" applyFont="1" applyBorder="1" applyAlignment="1"/>
    <xf numFmtId="0" fontId="20" fillId="0" borderId="0" xfId="0" applyFont="1" applyAlignment="1">
      <alignment horizontal="center" vertical="center" wrapText="1"/>
    </xf>
    <xf numFmtId="0" fontId="17" fillId="0" borderId="0" xfId="0" applyFont="1"/>
    <xf numFmtId="169" fontId="17" fillId="0" borderId="0" xfId="8" applyNumberFormat="1" applyFont="1" applyFill="1" applyBorder="1" applyAlignment="1" applyProtection="1">
      <alignment horizontal="right" indent="1"/>
    </xf>
    <xf numFmtId="169" fontId="17" fillId="0" borderId="0" xfId="0" applyNumberFormat="1" applyFont="1" applyAlignment="1">
      <alignment horizontal="right" indent="1"/>
    </xf>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164" fontId="18" fillId="2" borderId="6"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8" fillId="2" borderId="3" xfId="1" applyFont="1" applyBorder="1" applyAlignment="1">
      <alignment horizontal="center"/>
    </xf>
    <xf numFmtId="0" fontId="18" fillId="2" borderId="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xf numFmtId="172" fontId="29" fillId="4" borderId="18" xfId="8" applyNumberFormat="1" applyFont="1" applyFill="1" applyBorder="1" applyAlignment="1" applyProtection="1">
      <alignment horizontal="right" vertical="center"/>
    </xf>
  </cellXfs>
  <cellStyles count="10">
    <cellStyle name="Comma" xfId="7" builtinId="3"/>
    <cellStyle name="Comma 2" xfId="9" xr:uid="{00000000-0005-0000-0000-000001000000}"/>
    <cellStyle name="Header1" xfId="4" xr:uid="{00000000-0005-0000-0000-000002000000}"/>
    <cellStyle name="Line_ClosingBal" xfId="6" xr:uid="{00000000-0005-0000-0000-000003000000}"/>
    <cellStyle name="Normal" xfId="0" builtinId="0"/>
    <cellStyle name="Normal 2" xfId="2" xr:uid="{00000000-0005-0000-0000-000005000000}"/>
    <cellStyle name="Percent" xfId="8" builtinId="5"/>
    <cellStyle name="Sheet_Header" xfId="1" xr:uid="{00000000-0005-0000-0000-000007000000}"/>
    <cellStyle name="Sheet_Header2" xfId="3" xr:uid="{00000000-0005-0000-0000-000008000000}"/>
    <cellStyle name="Unit" xfId="5" xr:uid="{00000000-0005-0000-0000-000009000000}"/>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styles" Target="styles.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446C3065-F0E5-4C1C-AA67-14A8CC007714}"/>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9EE2019D-41C8-4411-A3B5-3162AF489BEA}"/>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0E5E1694-B89A-4B49-8332-1A661B082F18}"/>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65329</xdr:rowOff>
    </xdr:from>
    <xdr:to>
      <xdr:col>17</xdr:col>
      <xdr:colOff>571500</xdr:colOff>
      <xdr:row>30</xdr:row>
      <xdr:rowOff>11206</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0"/>
          <a:ext cx="9965615" cy="61651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1" u="none" strike="noStrike" kern="0" cap="none" spc="0" normalizeH="0" baseline="0" noProof="0">
              <a:ln>
                <a:noFill/>
              </a:ln>
              <a:solidFill>
                <a:prstClr val="black"/>
              </a:solidFill>
              <a:effectLst/>
              <a:uLnTx/>
              <a:uFillTx/>
              <a:latin typeface="+mn-lt"/>
              <a:ea typeface="+mn-ea"/>
              <a:cs typeface="+mn-cs"/>
            </a:rPr>
            <a:t>Segmental Reporting Port Breakdown as at 31 March 2023:</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Americas: </a:t>
          </a:r>
          <a:r>
            <a:rPr kumimoji="0" lang="de-DE" sz="1000" b="0" i="0" u="none" strike="noStrike" kern="0" cap="none" spc="0" normalizeH="0" baseline="0" noProof="0">
              <a:ln>
                <a:noFill/>
              </a:ln>
              <a:solidFill>
                <a:prstClr val="black"/>
              </a:solidFill>
              <a:effectLst/>
              <a:uLnTx/>
              <a:uFillTx/>
              <a:latin typeface="+mn-lt"/>
              <a:ea typeface="+mn-ea"/>
              <a:cs typeface="+mn-cs"/>
            </a:rPr>
            <a:t>Antigua Cruise Port, Nassau Cruise Port &amp; Prince Rupert Cruise Port (operations started in the end of April 2023), San Juan Cruise Port, Puerto Rico, </a:t>
          </a:r>
          <a:r>
            <a:rPr kumimoji="0" lang="de-DE" sz="1000" b="0" i="0" u="none" strike="noStrike" kern="0" cap="none" spc="0" normalizeH="0" baseline="0" noProof="0">
              <a:ln>
                <a:noFill/>
              </a:ln>
              <a:solidFill>
                <a:schemeClr val="tx1"/>
              </a:solidFill>
              <a:effectLst/>
              <a:uLnTx/>
              <a:uFillTx/>
              <a:latin typeface="+mn-lt"/>
              <a:ea typeface="+mn-ea"/>
              <a:cs typeface="+mn-cs"/>
            </a:rPr>
            <a:t>St. Lucia</a:t>
          </a:r>
          <a:endParaRPr kumimoji="0" lang="en-GB" sz="10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West Med &amp; Atlantic:</a:t>
          </a:r>
          <a:r>
            <a:rPr kumimoji="0" lang="de-DE" sz="1000" b="0" i="0" u="none" strike="noStrike" kern="0" cap="none" spc="0" normalizeH="0" baseline="0" noProof="0">
              <a:ln>
                <a:noFill/>
              </a:ln>
              <a:solidFill>
                <a:prstClr val="black"/>
              </a:solidFill>
              <a:effectLst/>
              <a:uLnTx/>
              <a:uFillTx/>
              <a:latin typeface="+mn-lt"/>
              <a:ea typeface="+mn-ea"/>
              <a:cs typeface="+mn-cs"/>
            </a:rPr>
            <a:t> Spanish ports (Alicante Cruise Port*, Barcelona Cruise Port, Fuerteventura Cruise Port, Lanzarote Cruise Port, Las Palmas Cruise Port, Malaga Cruise Port, Tarragona Cruise Port and Vigo Cruise Port), and the equity pick up contribution from Lisbon Cruise Port, Portugal and Singapore Cruise Port, Singapore.</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Northern Europe &amp; Central Med: </a:t>
          </a:r>
          <a:r>
            <a:rPr kumimoji="0" lang="en-GB" sz="1000" b="0" i="0" u="none" strike="noStrike" kern="0" cap="none" spc="0" normalizeH="0" baseline="0" noProof="0">
              <a:ln>
                <a:noFill/>
              </a:ln>
              <a:solidFill>
                <a:prstClr val="black"/>
              </a:solidFill>
              <a:effectLst/>
              <a:uLnTx/>
              <a:uFillTx/>
              <a:latin typeface="+mn-lt"/>
              <a:ea typeface="+mn-ea"/>
              <a:cs typeface="+mn-cs"/>
            </a:rPr>
            <a:t>Italian ports (Cagliari Cruise Port, Catania Cruise Port, Crotone Cruise Port and Taranto Cruise Port) and Valletta Cruise Port, Malta, </a:t>
          </a:r>
          <a:r>
            <a:rPr kumimoji="0" lang="en-GB" sz="1000" b="0" i="0" u="none" strike="noStrike" kern="0" cap="none" spc="0" normalizeH="0" baseline="0" noProof="0">
              <a:ln>
                <a:noFill/>
              </a:ln>
              <a:solidFill>
                <a:schemeClr val="tx1"/>
              </a:solidFill>
              <a:effectLst/>
              <a:uLnTx/>
              <a:uFillTx/>
              <a:latin typeface="+mn-lt"/>
              <a:ea typeface="+mn-ea"/>
              <a:cs typeface="+mn-cs"/>
            </a:rPr>
            <a:t>Kalundborg Cruise Port, Denmark, Liverpool Cruise Port, UK </a:t>
          </a:r>
          <a:r>
            <a:rPr kumimoji="0" lang="en-GB" sz="1000" b="0" i="0" u="none" strike="noStrike" kern="0" cap="none" spc="0" normalizeH="0" baseline="0" noProof="0">
              <a:ln>
                <a:noFill/>
              </a:ln>
              <a:solidFill>
                <a:prstClr val="black"/>
              </a:solidFill>
              <a:effectLst/>
              <a:uLnTx/>
              <a:uFillTx/>
              <a:latin typeface="+mn-lt"/>
              <a:ea typeface="+mn-ea"/>
              <a:cs typeface="+mn-cs"/>
            </a:rPr>
            <a:t>and the equity pick-up contribution from La Goulette Cruise Port, Tunisia and Venice Cruise Port, Italy.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East Med &amp; Adriatic:</a:t>
          </a:r>
          <a:r>
            <a:rPr kumimoji="0" lang="en-GB" sz="1000" b="0" i="0" u="none" strike="noStrike" kern="0" cap="none" spc="0" normalizeH="0" baseline="0" noProof="0">
              <a:ln>
                <a:noFill/>
              </a:ln>
              <a:solidFill>
                <a:prstClr val="black"/>
              </a:solidFill>
              <a:effectLst/>
              <a:uLnTx/>
              <a:uFillTx/>
              <a:latin typeface="+mn-lt"/>
              <a:ea typeface="+mn-ea"/>
              <a:cs typeface="+mn-cs"/>
            </a:rPr>
            <a:t> Turkish Cruise Ports (Bodrum Cruise Port and Ege Cruise Port) and Zadar Cruise Port, Croatia.</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Other:</a:t>
          </a:r>
          <a:r>
            <a:rPr kumimoji="0" lang="en-GB" sz="1000" b="0" i="0" u="none" strike="noStrike" kern="0" cap="none" spc="0" normalizeH="0" baseline="0" noProof="0">
              <a:ln>
                <a:noFill/>
              </a:ln>
              <a:solidFill>
                <a:prstClr val="black"/>
              </a:solidFill>
              <a:effectLst/>
              <a:uLnTx/>
              <a:uFillTx/>
              <a:latin typeface="+mn-lt"/>
              <a:ea typeface="+mn-ea"/>
              <a:cs typeface="+mn-cs"/>
            </a:rPr>
            <a:t> Port of Adria, Montenegro and Ha Long Bay Cruise Port management agreement, Vietnam and Port Services operations</a:t>
          </a:r>
          <a:r>
            <a:rPr kumimoji="0" lang="de-DE" sz="1000" b="0" i="0" u="none" strike="noStrike" kern="0" cap="none" spc="0" normalizeH="0" baseline="0" noProof="0">
              <a:ln>
                <a:noFill/>
              </a:ln>
              <a:solidFill>
                <a:prstClr val="black"/>
              </a:solidFill>
              <a:effectLst/>
              <a:uLnTx/>
              <a:uFillTx/>
              <a:latin typeface="+mn-lt"/>
              <a:ea typeface="+mn-ea"/>
              <a:cs typeface="+mn-cs"/>
            </a:rPr>
            <a:t> </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p>
        <a:p>
          <a:pPr rtl="0" eaLnBrk="1" latinLnBrk="0" hangingPunct="1">
            <a:spcBef>
              <a:spcPts val="600"/>
            </a:spcBef>
            <a:spcAft>
              <a:spcPts val="0"/>
            </a:spcAft>
          </a:pPr>
          <a:r>
            <a:rPr lang="de-DE" sz="1000" i="1" baseline="0">
              <a:solidFill>
                <a:sysClr val="windowText" lastClr="000000"/>
              </a:solidFill>
              <a:latin typeface="+mn-lt"/>
            </a:rPr>
            <a:t>* Passenger number for December 2023 were updated following upload of the December 2023 traffic originally on 15 January 2024, the overall impact of these corrections to total passengers in December 2023 is immaterial (&lt;1.5%).</a:t>
          </a:r>
          <a:endParaRPr lang="en-GB" sz="1000">
            <a:effectLst/>
          </a:endParaRPr>
        </a:p>
        <a:p>
          <a:pPr rtl="0" eaLnBrk="1" latinLnBrk="0" hangingPunct="1">
            <a:spcBef>
              <a:spcPts val="600"/>
            </a:spcBef>
            <a:spcAft>
              <a:spcPts val="0"/>
            </a:spcAft>
          </a:pPr>
          <a:r>
            <a:rPr lang="de-DE" sz="1000" i="1" baseline="0">
              <a:solidFill>
                <a:schemeClr val="dk1"/>
              </a:solidFill>
              <a:effectLst/>
              <a:latin typeface="+mn-lt"/>
              <a:ea typeface="+mn-ea"/>
              <a:cs typeface="+mn-cs"/>
            </a:rPr>
            <a:t>* February 2024 includes San Juan Cruise Port for the first time.</a:t>
          </a:r>
        </a:p>
        <a:p>
          <a:pPr rtl="0" eaLnBrk="1" latinLnBrk="0" hangingPunct="1">
            <a:spcBef>
              <a:spcPts val="600"/>
            </a:spcBef>
            <a:spcAft>
              <a:spcPts val="0"/>
            </a:spcAft>
          </a:pPr>
          <a:r>
            <a:rPr lang="en-GB" sz="1000" i="1" baseline="0">
              <a:solidFill>
                <a:schemeClr val="tx1"/>
              </a:solidFill>
              <a:effectLst/>
              <a:latin typeface="+mn-lt"/>
              <a:ea typeface="+mn-ea"/>
              <a:cs typeface="+mn-cs"/>
            </a:rPr>
            <a:t>*Formerly known as the Central Med region, the May 2024 report, now titled Central Med and Northern Europe, includes the Liverpool Cruise Port, acquired in April 2024. Additionally, the Kalundborg Cruise Port has been reclassified from the West Med region to this region.</a:t>
          </a:r>
          <a:endParaRPr lang="en-GB" sz="800">
            <a:solidFill>
              <a:schemeClr val="tx1"/>
            </a:solidFill>
            <a:effectLst/>
          </a:endParaRPr>
        </a:p>
        <a:p>
          <a:pPr rtl="0" eaLnBrk="1" latinLnBrk="0" hangingPunct="1">
            <a:spcBef>
              <a:spcPts val="600"/>
            </a:spcBef>
            <a:spcAft>
              <a:spcPts val="600"/>
            </a:spcAft>
          </a:pPr>
          <a:r>
            <a:rPr lang="de-DE" sz="1000" i="1" baseline="0">
              <a:solidFill>
                <a:schemeClr val="tx1"/>
              </a:solidFill>
              <a:latin typeface="+mn-lt"/>
            </a:rPr>
            <a:t>*June 2024 includes St. Lucia Cruise Port for the first time.</a:t>
          </a:r>
        </a:p>
        <a:p>
          <a:pPr rtl="0" eaLnBrk="1" latinLnBrk="0" hangingPunct="1">
            <a:spcBef>
              <a:spcPts val="600"/>
            </a:spcBef>
            <a:spcAft>
              <a:spcPts val="600"/>
            </a:spcAft>
          </a:pPr>
          <a:endParaRPr lang="de-DE" sz="1000" i="1" baseline="0">
            <a:solidFill>
              <a:sysClr val="windowText" lastClr="000000"/>
            </a:solidFill>
            <a:latin typeface="+mn-lt"/>
          </a:endParaRPr>
        </a:p>
        <a:p>
          <a:pPr rtl="0" eaLnBrk="1" latinLnBrk="0" hangingPunct="1">
            <a:spcBef>
              <a:spcPts val="600"/>
            </a:spcBef>
          </a:pPr>
          <a:endParaRPr lang="de-DE" sz="1000" i="1" baseline="0">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34</xdr:col>
      <xdr:colOff>147530</xdr:colOff>
      <xdr:row>0</xdr:row>
      <xdr:rowOff>0</xdr:rowOff>
    </xdr:from>
    <xdr:to>
      <xdr:col>35</xdr:col>
      <xdr:colOff>174623</xdr:colOff>
      <xdr:row>2</xdr:row>
      <xdr:rowOff>577</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2297197" y="0"/>
          <a:ext cx="508635" cy="418619"/>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062244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gyholding.sharepoint.com/sites/Finance/Shared%20Documents/General/2024/KPI/Monthly&amp;KPI/3-March/Traffic%20Stats%20Template.xlsx" TargetMode="External"/><Relationship Id="rId1" Type="http://schemas.openxmlformats.org/officeDocument/2006/relationships/externalLinkPath" Target="https://gyholding.sharepoint.com/sites/Finance/Shared%20Documents/General/2024/KPI/Monthly&amp;KPI/3-March/Traffic%20Stats%20Template.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gyholding.sharepoint.com/sites/Finance/Shared%20Documents/General/2024/KPI/Monthly&amp;KPI/2-Feb/Traffic%20Stats%20Template.xlsx" TargetMode="External"/><Relationship Id="rId1" Type="http://schemas.openxmlformats.org/officeDocument/2006/relationships/externalLinkPath" Target="https://gyholding.sharepoint.com/sites/Finance/Shared%20Documents/General/2024/KPI/Monthly&amp;KPI/2-Feb/Traffic%20Stats%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rtin%20Brown\AppData\Local\Microsoft\Windows\INetCache\Content.Outlook\LU4KSK71\Monthly%20Pax%20KPIs%202019%20vs%202023_March%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Disclaimer"/>
      <sheetName val="Notes"/>
      <sheetName val="Occupancy_2023"/>
      <sheetName val="Traffic&gt;"/>
      <sheetName val="MONTHLY"/>
      <sheetName val="DATA BACKUP"/>
      <sheetName val="Feb-24"/>
      <sheetName val="Jan-24"/>
      <sheetName val="Dec-23"/>
      <sheetName val="Nov-23"/>
      <sheetName val="Oct-23"/>
      <sheetName val="Sep-23"/>
      <sheetName val="Aug-23"/>
      <sheetName val="July-23"/>
      <sheetName val="June-23"/>
      <sheetName val="May-23"/>
      <sheetName val="Apr-23"/>
      <sheetName val="Mar-23"/>
      <sheetName val="Mar-23_old structure"/>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refreshError="1"/>
      <sheetData sheetId="1" refreshError="1"/>
      <sheetData sheetId="2" refreshError="1"/>
      <sheetData sheetId="3" refreshError="1"/>
      <sheetData sheetId="4" refreshError="1"/>
      <sheetData sheetId="5" refreshError="1"/>
      <sheetData sheetId="6" refreshError="1">
        <row r="3">
          <cell r="AE3" t="str">
            <v>January</v>
          </cell>
          <cell r="AF3" t="str">
            <v>February</v>
          </cell>
          <cell r="AG3" t="str">
            <v>March</v>
          </cell>
          <cell r="AH3" t="str">
            <v>April</v>
          </cell>
          <cell r="AI3" t="str">
            <v>May</v>
          </cell>
          <cell r="AJ3" t="str">
            <v>June</v>
          </cell>
          <cell r="AK3" t="str">
            <v>July</v>
          </cell>
          <cell r="AL3" t="str">
            <v>August</v>
          </cell>
          <cell r="AM3" t="str">
            <v>September</v>
          </cell>
          <cell r="AN3" t="str">
            <v>October</v>
          </cell>
          <cell r="AO3" t="str">
            <v>November</v>
          </cell>
          <cell r="AP3" t="str">
            <v>December</v>
          </cell>
          <cell r="AS3" t="str">
            <v>January</v>
          </cell>
          <cell r="AT3" t="str">
            <v>February</v>
          </cell>
          <cell r="AU3" t="str">
            <v>March</v>
          </cell>
          <cell r="AV3" t="str">
            <v>April</v>
          </cell>
          <cell r="AW3" t="str">
            <v>May</v>
          </cell>
          <cell r="AX3" t="str">
            <v>June</v>
          </cell>
          <cell r="AY3" t="str">
            <v>July</v>
          </cell>
          <cell r="AZ3" t="str">
            <v>August</v>
          </cell>
          <cell r="BA3" t="str">
            <v>September</v>
          </cell>
          <cell r="BB3" t="str">
            <v>October</v>
          </cell>
          <cell r="BC3" t="str">
            <v>November</v>
          </cell>
          <cell r="BD3" t="str">
            <v>December</v>
          </cell>
        </row>
        <row r="4">
          <cell r="B4" t="str">
            <v>CALL</v>
          </cell>
          <cell r="Q4" t="str">
            <v>FY24</v>
          </cell>
          <cell r="T4" t="str">
            <v>FY25</v>
          </cell>
          <cell r="AE4" t="str">
            <v>FY23</v>
          </cell>
          <cell r="AH4" t="str">
            <v>FY24</v>
          </cell>
          <cell r="AS4" t="str">
            <v>FY22</v>
          </cell>
          <cell r="AV4" t="str">
            <v>FY23</v>
          </cell>
          <cell r="BG4" t="str">
            <v>FY22</v>
          </cell>
          <cell r="BU4" t="str">
            <v>FY20</v>
          </cell>
          <cell r="CL4" t="str">
            <v>FY20</v>
          </cell>
        </row>
        <row r="5">
          <cell r="B5" t="str">
            <v>Americas</v>
          </cell>
          <cell r="Q5">
            <v>269</v>
          </cell>
          <cell r="R5">
            <v>224</v>
          </cell>
          <cell r="S5">
            <v>282</v>
          </cell>
          <cell r="T5">
            <v>0</v>
          </cell>
          <cell r="U5">
            <v>0</v>
          </cell>
          <cell r="V5">
            <v>0</v>
          </cell>
          <cell r="W5">
            <v>0</v>
          </cell>
          <cell r="X5">
            <v>0</v>
          </cell>
          <cell r="Y5">
            <v>0</v>
          </cell>
          <cell r="Z5">
            <v>0</v>
          </cell>
          <cell r="AA5">
            <v>0</v>
          </cell>
          <cell r="AB5">
            <v>0</v>
          </cell>
          <cell r="AE5">
            <v>188</v>
          </cell>
          <cell r="AF5">
            <v>161</v>
          </cell>
          <cell r="AG5">
            <v>181</v>
          </cell>
          <cell r="AH5">
            <v>129</v>
          </cell>
          <cell r="AI5">
            <v>99</v>
          </cell>
          <cell r="AJ5">
            <v>95</v>
          </cell>
          <cell r="AK5">
            <v>105</v>
          </cell>
          <cell r="AL5">
            <v>99</v>
          </cell>
          <cell r="AM5">
            <v>98</v>
          </cell>
          <cell r="AN5">
            <v>81</v>
          </cell>
          <cell r="AO5">
            <v>165</v>
          </cell>
          <cell r="AP5">
            <v>229</v>
          </cell>
          <cell r="AQ5">
            <v>1630</v>
          </cell>
          <cell r="AS5">
            <v>164</v>
          </cell>
          <cell r="AT5">
            <v>162</v>
          </cell>
          <cell r="AU5">
            <v>204</v>
          </cell>
          <cell r="AV5">
            <v>136</v>
          </cell>
          <cell r="AW5">
            <v>83</v>
          </cell>
          <cell r="AX5">
            <v>77</v>
          </cell>
          <cell r="AY5">
            <v>84</v>
          </cell>
          <cell r="AZ5">
            <v>81</v>
          </cell>
          <cell r="BA5">
            <v>82</v>
          </cell>
          <cell r="BB5">
            <v>78</v>
          </cell>
          <cell r="BC5">
            <v>144</v>
          </cell>
          <cell r="BD5">
            <v>191</v>
          </cell>
          <cell r="BE5">
            <v>1486</v>
          </cell>
          <cell r="BG5">
            <v>0</v>
          </cell>
          <cell r="BH5">
            <v>0</v>
          </cell>
          <cell r="BI5">
            <v>0</v>
          </cell>
          <cell r="BJ5">
            <v>0</v>
          </cell>
          <cell r="BK5">
            <v>0</v>
          </cell>
          <cell r="BL5">
            <v>7</v>
          </cell>
          <cell r="BM5">
            <v>28</v>
          </cell>
          <cell r="BN5">
            <v>51</v>
          </cell>
          <cell r="BO5">
            <v>60</v>
          </cell>
          <cell r="BP5">
            <v>89</v>
          </cell>
          <cell r="BQ5">
            <v>115</v>
          </cell>
          <cell r="BR5">
            <v>172</v>
          </cell>
          <cell r="BS5">
            <v>522</v>
          </cell>
          <cell r="BU5">
            <v>187</v>
          </cell>
          <cell r="BV5">
            <v>175</v>
          </cell>
          <cell r="BW5">
            <v>147</v>
          </cell>
          <cell r="BX5">
            <v>42</v>
          </cell>
          <cell r="BY5">
            <v>0</v>
          </cell>
          <cell r="BZ5">
            <v>0</v>
          </cell>
          <cell r="CA5">
            <v>0</v>
          </cell>
          <cell r="CB5">
            <v>0</v>
          </cell>
          <cell r="CC5">
            <v>0</v>
          </cell>
          <cell r="CD5">
            <v>0</v>
          </cell>
          <cell r="CE5">
            <v>0</v>
          </cell>
          <cell r="CF5">
            <v>0</v>
          </cell>
          <cell r="CG5">
            <v>551</v>
          </cell>
          <cell r="CI5">
            <v>189</v>
          </cell>
          <cell r="CJ5">
            <v>157</v>
          </cell>
          <cell r="CK5">
            <v>170</v>
          </cell>
          <cell r="CL5">
            <v>129</v>
          </cell>
          <cell r="CM5">
            <v>90</v>
          </cell>
          <cell r="CN5">
            <v>97</v>
          </cell>
          <cell r="CO5">
            <v>101</v>
          </cell>
          <cell r="CP5">
            <v>97</v>
          </cell>
          <cell r="CQ5">
            <v>79</v>
          </cell>
          <cell r="CR5">
            <v>110</v>
          </cell>
          <cell r="CS5">
            <v>172</v>
          </cell>
          <cell r="CT5">
            <v>200</v>
          </cell>
          <cell r="CU5">
            <v>1591</v>
          </cell>
        </row>
        <row r="6">
          <cell r="B6" t="str">
            <v>Antigua</v>
          </cell>
          <cell r="Q6">
            <v>73</v>
          </cell>
          <cell r="R6">
            <v>78</v>
          </cell>
          <cell r="S6">
            <v>74</v>
          </cell>
          <cell r="T6">
            <v>0</v>
          </cell>
          <cell r="U6">
            <v>0</v>
          </cell>
          <cell r="V6">
            <v>0</v>
          </cell>
          <cell r="W6">
            <v>0</v>
          </cell>
          <cell r="X6">
            <v>0</v>
          </cell>
          <cell r="Y6">
            <v>0</v>
          </cell>
          <cell r="Z6">
            <v>0</v>
          </cell>
          <cell r="AA6">
            <v>0</v>
          </cell>
          <cell r="AB6">
            <v>0</v>
          </cell>
          <cell r="AE6">
            <v>68</v>
          </cell>
          <cell r="AF6">
            <v>61</v>
          </cell>
          <cell r="AG6">
            <v>57</v>
          </cell>
          <cell r="AH6">
            <v>23</v>
          </cell>
          <cell r="AI6">
            <v>9</v>
          </cell>
          <cell r="AJ6">
            <v>2</v>
          </cell>
          <cell r="AK6">
            <v>4</v>
          </cell>
          <cell r="AL6">
            <v>3</v>
          </cell>
          <cell r="AM6">
            <v>0</v>
          </cell>
          <cell r="AN6">
            <v>4</v>
          </cell>
          <cell r="AO6">
            <v>52</v>
          </cell>
          <cell r="AP6">
            <v>87</v>
          </cell>
          <cell r="AS6">
            <v>64</v>
          </cell>
          <cell r="AT6">
            <v>59</v>
          </cell>
          <cell r="AU6">
            <v>74</v>
          </cell>
          <cell r="AV6">
            <v>25</v>
          </cell>
          <cell r="AW6">
            <v>3</v>
          </cell>
          <cell r="AX6">
            <v>1</v>
          </cell>
          <cell r="AY6">
            <v>1</v>
          </cell>
          <cell r="AZ6">
            <v>0</v>
          </cell>
          <cell r="BA6">
            <v>2</v>
          </cell>
          <cell r="BB6">
            <v>4</v>
          </cell>
          <cell r="BC6">
            <v>40</v>
          </cell>
          <cell r="BD6">
            <v>73</v>
          </cell>
          <cell r="BG6">
            <v>0</v>
          </cell>
          <cell r="BH6">
            <v>0</v>
          </cell>
          <cell r="BI6">
            <v>0</v>
          </cell>
          <cell r="BJ6">
            <v>0</v>
          </cell>
          <cell r="BK6">
            <v>0</v>
          </cell>
          <cell r="BL6">
            <v>0</v>
          </cell>
          <cell r="BM6">
            <v>6</v>
          </cell>
          <cell r="BN6">
            <v>7</v>
          </cell>
          <cell r="BO6">
            <v>3</v>
          </cell>
          <cell r="BP6">
            <v>4</v>
          </cell>
          <cell r="BQ6">
            <v>21</v>
          </cell>
          <cell r="BR6">
            <v>70</v>
          </cell>
          <cell r="BU6">
            <v>61</v>
          </cell>
          <cell r="BV6">
            <v>55</v>
          </cell>
          <cell r="BW6">
            <v>29</v>
          </cell>
          <cell r="BX6">
            <v>0</v>
          </cell>
          <cell r="BY6">
            <v>0</v>
          </cell>
          <cell r="BZ6">
            <v>0</v>
          </cell>
          <cell r="CA6">
            <v>0</v>
          </cell>
          <cell r="CB6">
            <v>0</v>
          </cell>
          <cell r="CC6">
            <v>0</v>
          </cell>
          <cell r="CD6">
            <v>0</v>
          </cell>
          <cell r="CE6">
            <v>0</v>
          </cell>
          <cell r="CF6">
            <v>0</v>
          </cell>
          <cell r="CI6">
            <v>76</v>
          </cell>
          <cell r="CJ6">
            <v>62</v>
          </cell>
          <cell r="CK6">
            <v>62</v>
          </cell>
          <cell r="CL6">
            <v>27</v>
          </cell>
          <cell r="CM6">
            <v>8</v>
          </cell>
          <cell r="CN6">
            <v>5</v>
          </cell>
          <cell r="CO6">
            <v>6</v>
          </cell>
          <cell r="CP6">
            <v>4</v>
          </cell>
          <cell r="CQ6">
            <v>3</v>
          </cell>
          <cell r="CR6">
            <v>13</v>
          </cell>
          <cell r="CS6">
            <v>51</v>
          </cell>
          <cell r="CT6">
            <v>69</v>
          </cell>
        </row>
        <row r="7">
          <cell r="B7" t="str">
            <v>Nassau</v>
          </cell>
          <cell r="Q7">
            <v>124</v>
          </cell>
          <cell r="R7">
            <v>114</v>
          </cell>
          <cell r="S7">
            <v>144</v>
          </cell>
          <cell r="T7">
            <v>0</v>
          </cell>
          <cell r="U7">
            <v>0</v>
          </cell>
          <cell r="V7">
            <v>0</v>
          </cell>
          <cell r="W7">
            <v>0</v>
          </cell>
          <cell r="X7">
            <v>0</v>
          </cell>
          <cell r="Y7">
            <v>0</v>
          </cell>
          <cell r="Z7">
            <v>0</v>
          </cell>
          <cell r="AA7">
            <v>0</v>
          </cell>
          <cell r="AB7">
            <v>0</v>
          </cell>
          <cell r="AE7">
            <v>120</v>
          </cell>
          <cell r="AF7">
            <v>100</v>
          </cell>
          <cell r="AG7">
            <v>124</v>
          </cell>
          <cell r="AH7">
            <v>106</v>
          </cell>
          <cell r="AI7">
            <v>84</v>
          </cell>
          <cell r="AJ7">
            <v>83</v>
          </cell>
          <cell r="AK7">
            <v>88</v>
          </cell>
          <cell r="AL7">
            <v>88</v>
          </cell>
          <cell r="AM7">
            <v>85</v>
          </cell>
          <cell r="AN7">
            <v>76</v>
          </cell>
          <cell r="AO7">
            <v>113</v>
          </cell>
          <cell r="AP7">
            <v>142</v>
          </cell>
          <cell r="AS7">
            <v>100</v>
          </cell>
          <cell r="AT7">
            <v>103</v>
          </cell>
          <cell r="AU7">
            <v>130</v>
          </cell>
          <cell r="AV7">
            <v>111</v>
          </cell>
          <cell r="AW7">
            <v>80</v>
          </cell>
          <cell r="AX7">
            <v>76</v>
          </cell>
          <cell r="AY7">
            <v>83</v>
          </cell>
          <cell r="AZ7">
            <v>81</v>
          </cell>
          <cell r="BA7">
            <v>80</v>
          </cell>
          <cell r="BB7">
            <v>74</v>
          </cell>
          <cell r="BC7">
            <v>104</v>
          </cell>
          <cell r="BD7">
            <v>118</v>
          </cell>
          <cell r="BG7">
            <v>0</v>
          </cell>
          <cell r="BH7">
            <v>0</v>
          </cell>
          <cell r="BI7">
            <v>0</v>
          </cell>
          <cell r="BJ7">
            <v>0</v>
          </cell>
          <cell r="BK7">
            <v>0</v>
          </cell>
          <cell r="BL7">
            <v>7</v>
          </cell>
          <cell r="BM7">
            <v>22</v>
          </cell>
          <cell r="BN7">
            <v>44</v>
          </cell>
          <cell r="BO7">
            <v>57</v>
          </cell>
          <cell r="BP7">
            <v>85</v>
          </cell>
          <cell r="BQ7">
            <v>94</v>
          </cell>
          <cell r="BR7">
            <v>102</v>
          </cell>
          <cell r="BU7">
            <v>126</v>
          </cell>
          <cell r="BV7">
            <v>120</v>
          </cell>
          <cell r="BW7">
            <v>118</v>
          </cell>
          <cell r="BX7">
            <v>42</v>
          </cell>
          <cell r="BY7">
            <v>0</v>
          </cell>
          <cell r="BZ7">
            <v>0</v>
          </cell>
          <cell r="CA7">
            <v>0</v>
          </cell>
          <cell r="CB7">
            <v>0</v>
          </cell>
          <cell r="CC7">
            <v>0</v>
          </cell>
          <cell r="CD7">
            <v>0</v>
          </cell>
          <cell r="CE7">
            <v>0</v>
          </cell>
          <cell r="CF7">
            <v>0</v>
          </cell>
          <cell r="CI7">
            <v>113</v>
          </cell>
          <cell r="CJ7">
            <v>95</v>
          </cell>
          <cell r="CK7">
            <v>108</v>
          </cell>
          <cell r="CL7">
            <v>102</v>
          </cell>
          <cell r="CM7">
            <v>82</v>
          </cell>
          <cell r="CN7">
            <v>92</v>
          </cell>
          <cell r="CO7">
            <v>95</v>
          </cell>
          <cell r="CP7">
            <v>93</v>
          </cell>
          <cell r="CQ7">
            <v>76</v>
          </cell>
          <cell r="CR7">
            <v>97</v>
          </cell>
          <cell r="CS7">
            <v>121</v>
          </cell>
          <cell r="CT7">
            <v>131</v>
          </cell>
        </row>
        <row r="8">
          <cell r="B8" t="str">
            <v>Prince Rupert</v>
          </cell>
          <cell r="Q8">
            <v>0</v>
          </cell>
          <cell r="R8">
            <v>0</v>
          </cell>
          <cell r="S8">
            <v>0</v>
          </cell>
          <cell r="T8">
            <v>0</v>
          </cell>
          <cell r="U8">
            <v>0</v>
          </cell>
          <cell r="V8">
            <v>0</v>
          </cell>
          <cell r="W8">
            <v>0</v>
          </cell>
          <cell r="X8">
            <v>0</v>
          </cell>
          <cell r="Y8">
            <v>0</v>
          </cell>
          <cell r="Z8">
            <v>0</v>
          </cell>
          <cell r="AA8">
            <v>0</v>
          </cell>
          <cell r="AB8">
            <v>0</v>
          </cell>
          <cell r="AE8">
            <v>0</v>
          </cell>
          <cell r="AF8">
            <v>0</v>
          </cell>
          <cell r="AG8">
            <v>0</v>
          </cell>
          <cell r="AH8">
            <v>0</v>
          </cell>
          <cell r="AI8">
            <v>6</v>
          </cell>
          <cell r="AJ8">
            <v>10</v>
          </cell>
          <cell r="AK8">
            <v>13</v>
          </cell>
          <cell r="AL8">
            <v>8</v>
          </cell>
          <cell r="AM8">
            <v>13</v>
          </cell>
          <cell r="AN8">
            <v>1</v>
          </cell>
          <cell r="AO8">
            <v>0</v>
          </cell>
          <cell r="AP8">
            <v>0</v>
          </cell>
          <cell r="AS8">
            <v>0</v>
          </cell>
          <cell r="AT8">
            <v>0</v>
          </cell>
          <cell r="AU8">
            <v>0</v>
          </cell>
          <cell r="AV8">
            <v>0</v>
          </cell>
          <cell r="AW8">
            <v>0</v>
          </cell>
          <cell r="AX8">
            <v>0</v>
          </cell>
          <cell r="AY8">
            <v>0</v>
          </cell>
          <cell r="AZ8">
            <v>0</v>
          </cell>
          <cell r="BA8">
            <v>0</v>
          </cell>
          <cell r="BB8">
            <v>0</v>
          </cell>
          <cell r="BC8">
            <v>0</v>
          </cell>
          <cell r="BD8">
            <v>0</v>
          </cell>
          <cell r="BG8">
            <v>0</v>
          </cell>
          <cell r="BH8">
            <v>0</v>
          </cell>
          <cell r="BI8">
            <v>0</v>
          </cell>
          <cell r="BJ8">
            <v>0</v>
          </cell>
          <cell r="BK8">
            <v>0</v>
          </cell>
          <cell r="BL8">
            <v>0</v>
          </cell>
          <cell r="BM8">
            <v>0</v>
          </cell>
          <cell r="BN8">
            <v>0</v>
          </cell>
          <cell r="BO8">
            <v>0</v>
          </cell>
          <cell r="BP8">
            <v>0</v>
          </cell>
          <cell r="BQ8">
            <v>0</v>
          </cell>
          <cell r="BR8">
            <v>0</v>
          </cell>
          <cell r="BU8">
            <v>0</v>
          </cell>
          <cell r="BV8">
            <v>0</v>
          </cell>
          <cell r="BW8">
            <v>0</v>
          </cell>
          <cell r="BX8">
            <v>0</v>
          </cell>
          <cell r="BY8">
            <v>0</v>
          </cell>
          <cell r="BZ8">
            <v>0</v>
          </cell>
          <cell r="CA8">
            <v>0</v>
          </cell>
          <cell r="CB8">
            <v>0</v>
          </cell>
          <cell r="CC8">
            <v>0</v>
          </cell>
          <cell r="CD8">
            <v>0</v>
          </cell>
          <cell r="CE8">
            <v>0</v>
          </cell>
          <cell r="CF8">
            <v>0</v>
          </cell>
          <cell r="CI8">
            <v>0</v>
          </cell>
          <cell r="CJ8">
            <v>0</v>
          </cell>
          <cell r="CK8">
            <v>0</v>
          </cell>
          <cell r="CL8">
            <v>0</v>
          </cell>
          <cell r="CM8">
            <v>0</v>
          </cell>
          <cell r="CN8">
            <v>0</v>
          </cell>
          <cell r="CO8">
            <v>0</v>
          </cell>
          <cell r="CP8">
            <v>0</v>
          </cell>
          <cell r="CQ8">
            <v>0</v>
          </cell>
          <cell r="CR8">
            <v>0</v>
          </cell>
          <cell r="CS8">
            <v>0</v>
          </cell>
          <cell r="CT8">
            <v>0</v>
          </cell>
        </row>
        <row r="9">
          <cell r="B9" t="str">
            <v>San Juan</v>
          </cell>
          <cell r="Q9">
            <v>72</v>
          </cell>
          <cell r="R9">
            <v>32</v>
          </cell>
          <cell r="S9">
            <v>64</v>
          </cell>
          <cell r="T9">
            <v>0</v>
          </cell>
          <cell r="U9">
            <v>0</v>
          </cell>
          <cell r="V9">
            <v>0</v>
          </cell>
          <cell r="W9">
            <v>0</v>
          </cell>
          <cell r="X9">
            <v>0</v>
          </cell>
          <cell r="Y9">
            <v>0</v>
          </cell>
          <cell r="Z9">
            <v>0</v>
          </cell>
          <cell r="AA9">
            <v>0</v>
          </cell>
          <cell r="AB9">
            <v>0</v>
          </cell>
        </row>
        <row r="10">
          <cell r="B10" t="str">
            <v>Central Med</v>
          </cell>
          <cell r="Q10">
            <v>11</v>
          </cell>
          <cell r="R10">
            <v>8</v>
          </cell>
          <cell r="S10">
            <v>17</v>
          </cell>
          <cell r="T10">
            <v>0</v>
          </cell>
          <cell r="U10">
            <v>0</v>
          </cell>
          <cell r="V10">
            <v>0</v>
          </cell>
          <cell r="W10">
            <v>0</v>
          </cell>
          <cell r="X10">
            <v>0</v>
          </cell>
          <cell r="Y10">
            <v>0</v>
          </cell>
          <cell r="Z10">
            <v>0</v>
          </cell>
          <cell r="AA10">
            <v>0</v>
          </cell>
          <cell r="AB10">
            <v>0</v>
          </cell>
          <cell r="AE10">
            <v>5</v>
          </cell>
          <cell r="AF10">
            <v>6</v>
          </cell>
          <cell r="AG10">
            <v>16</v>
          </cell>
          <cell r="AH10">
            <v>46</v>
          </cell>
          <cell r="AI10">
            <v>70</v>
          </cell>
          <cell r="AJ10">
            <v>73</v>
          </cell>
          <cell r="AK10">
            <v>70</v>
          </cell>
          <cell r="AL10">
            <v>71</v>
          </cell>
          <cell r="AM10">
            <v>68</v>
          </cell>
          <cell r="AN10">
            <v>89</v>
          </cell>
          <cell r="AO10">
            <v>49</v>
          </cell>
          <cell r="AP10">
            <v>12</v>
          </cell>
          <cell r="AQ10">
            <v>575</v>
          </cell>
          <cell r="AS10">
            <v>3</v>
          </cell>
          <cell r="AT10">
            <v>7</v>
          </cell>
          <cell r="AU10">
            <v>26</v>
          </cell>
          <cell r="AV10">
            <v>56</v>
          </cell>
          <cell r="AW10">
            <v>71</v>
          </cell>
          <cell r="AX10">
            <v>89</v>
          </cell>
          <cell r="AY10">
            <v>61</v>
          </cell>
          <cell r="AZ10">
            <v>63</v>
          </cell>
          <cell r="BA10">
            <v>74</v>
          </cell>
          <cell r="BB10">
            <v>89</v>
          </cell>
          <cell r="BC10">
            <v>27</v>
          </cell>
          <cell r="BD10">
            <v>6</v>
          </cell>
          <cell r="BE10">
            <v>572</v>
          </cell>
          <cell r="BG10">
            <v>2</v>
          </cell>
          <cell r="BH10">
            <v>5</v>
          </cell>
          <cell r="BI10">
            <v>5</v>
          </cell>
          <cell r="BJ10">
            <v>5</v>
          </cell>
          <cell r="BK10">
            <v>17</v>
          </cell>
          <cell r="BL10">
            <v>15</v>
          </cell>
          <cell r="BM10">
            <v>22</v>
          </cell>
          <cell r="BN10">
            <v>29</v>
          </cell>
          <cell r="BO10">
            <v>34</v>
          </cell>
          <cell r="BP10">
            <v>33</v>
          </cell>
          <cell r="BQ10">
            <v>28</v>
          </cell>
          <cell r="BR10">
            <v>7</v>
          </cell>
          <cell r="BS10">
            <v>202</v>
          </cell>
          <cell r="BU10">
            <v>5</v>
          </cell>
          <cell r="BV10">
            <v>4</v>
          </cell>
          <cell r="BW10">
            <v>1</v>
          </cell>
          <cell r="BX10">
            <v>0</v>
          </cell>
          <cell r="BY10">
            <v>0</v>
          </cell>
          <cell r="BZ10">
            <v>0</v>
          </cell>
          <cell r="CA10">
            <v>0</v>
          </cell>
          <cell r="CB10">
            <v>2</v>
          </cell>
          <cell r="CC10">
            <v>9</v>
          </cell>
          <cell r="CD10">
            <v>17</v>
          </cell>
          <cell r="CE10">
            <v>10</v>
          </cell>
          <cell r="CF10">
            <v>6</v>
          </cell>
          <cell r="CG10">
            <v>54</v>
          </cell>
          <cell r="CI10">
            <v>5</v>
          </cell>
          <cell r="CJ10">
            <v>8</v>
          </cell>
          <cell r="CK10">
            <v>10</v>
          </cell>
          <cell r="CL10">
            <v>51</v>
          </cell>
          <cell r="CM10">
            <v>71</v>
          </cell>
          <cell r="CN10">
            <v>64</v>
          </cell>
          <cell r="CO10">
            <v>59</v>
          </cell>
          <cell r="CP10">
            <v>58</v>
          </cell>
          <cell r="CQ10">
            <v>70</v>
          </cell>
          <cell r="CR10">
            <v>114</v>
          </cell>
          <cell r="CS10">
            <v>29</v>
          </cell>
          <cell r="CT10">
            <v>47</v>
          </cell>
          <cell r="CU10">
            <v>586</v>
          </cell>
        </row>
        <row r="11">
          <cell r="B11" t="str">
            <v>Cagliari</v>
          </cell>
          <cell r="Q11">
            <v>5</v>
          </cell>
          <cell r="R11">
            <v>4</v>
          </cell>
          <cell r="S11">
            <v>7</v>
          </cell>
          <cell r="T11">
            <v>0</v>
          </cell>
          <cell r="U11">
            <v>0</v>
          </cell>
          <cell r="V11">
            <v>0</v>
          </cell>
          <cell r="W11">
            <v>0</v>
          </cell>
          <cell r="X11">
            <v>0</v>
          </cell>
          <cell r="Y11">
            <v>0</v>
          </cell>
          <cell r="Z11">
            <v>0</v>
          </cell>
          <cell r="AA11">
            <v>0</v>
          </cell>
          <cell r="AB11">
            <v>0</v>
          </cell>
          <cell r="AE11">
            <v>0</v>
          </cell>
          <cell r="AF11">
            <v>1</v>
          </cell>
          <cell r="AG11">
            <v>1</v>
          </cell>
          <cell r="AH11">
            <v>9</v>
          </cell>
          <cell r="AI11">
            <v>18</v>
          </cell>
          <cell r="AJ11">
            <v>10</v>
          </cell>
          <cell r="AK11">
            <v>10</v>
          </cell>
          <cell r="AL11">
            <v>11</v>
          </cell>
          <cell r="AM11">
            <v>10</v>
          </cell>
          <cell r="AN11">
            <v>19</v>
          </cell>
          <cell r="AO11">
            <v>9</v>
          </cell>
          <cell r="AP11">
            <v>3</v>
          </cell>
          <cell r="AS11">
            <v>0</v>
          </cell>
          <cell r="AT11">
            <v>1</v>
          </cell>
          <cell r="AU11">
            <v>5</v>
          </cell>
          <cell r="AV11">
            <v>13</v>
          </cell>
          <cell r="AW11">
            <v>13</v>
          </cell>
          <cell r="AX11">
            <v>19</v>
          </cell>
          <cell r="AY11">
            <v>9</v>
          </cell>
          <cell r="AZ11">
            <v>12</v>
          </cell>
          <cell r="BA11">
            <v>18</v>
          </cell>
          <cell r="BB11">
            <v>22</v>
          </cell>
          <cell r="BC11">
            <v>6</v>
          </cell>
          <cell r="BD11">
            <v>1</v>
          </cell>
          <cell r="BG11">
            <v>1</v>
          </cell>
          <cell r="BH11">
            <v>1</v>
          </cell>
          <cell r="BI11">
            <v>1</v>
          </cell>
          <cell r="BJ11">
            <v>0</v>
          </cell>
          <cell r="BK11">
            <v>4</v>
          </cell>
          <cell r="BL11">
            <v>5</v>
          </cell>
          <cell r="BM11">
            <v>5</v>
          </cell>
          <cell r="BN11">
            <v>6</v>
          </cell>
          <cell r="BO11">
            <v>9</v>
          </cell>
          <cell r="BP11">
            <v>9</v>
          </cell>
          <cell r="BQ11">
            <v>5</v>
          </cell>
          <cell r="BR11">
            <v>0</v>
          </cell>
          <cell r="BU11">
            <v>0</v>
          </cell>
          <cell r="BV11">
            <v>1</v>
          </cell>
          <cell r="BW11">
            <v>0</v>
          </cell>
          <cell r="BX11">
            <v>0</v>
          </cell>
          <cell r="BY11">
            <v>0</v>
          </cell>
          <cell r="BZ11">
            <v>0</v>
          </cell>
          <cell r="CA11">
            <v>0</v>
          </cell>
          <cell r="CB11">
            <v>0</v>
          </cell>
          <cell r="CC11">
            <v>1</v>
          </cell>
          <cell r="CD11">
            <v>4</v>
          </cell>
          <cell r="CE11">
            <v>5</v>
          </cell>
          <cell r="CF11">
            <v>3</v>
          </cell>
          <cell r="CI11">
            <v>1</v>
          </cell>
          <cell r="CJ11">
            <v>0</v>
          </cell>
          <cell r="CK11">
            <v>1</v>
          </cell>
          <cell r="CL11">
            <v>11</v>
          </cell>
          <cell r="CM11">
            <v>11</v>
          </cell>
          <cell r="CN11">
            <v>12</v>
          </cell>
          <cell r="CO11">
            <v>15</v>
          </cell>
          <cell r="CP11">
            <v>13</v>
          </cell>
          <cell r="CQ11">
            <v>15</v>
          </cell>
          <cell r="CR11">
            <v>19</v>
          </cell>
          <cell r="CS11">
            <v>2</v>
          </cell>
          <cell r="CT11">
            <v>1</v>
          </cell>
        </row>
        <row r="12">
          <cell r="B12" t="str">
            <v>Catania</v>
          </cell>
          <cell r="Q12">
            <v>1</v>
          </cell>
          <cell r="R12">
            <v>0</v>
          </cell>
          <cell r="S12">
            <v>0</v>
          </cell>
          <cell r="T12">
            <v>0</v>
          </cell>
          <cell r="U12">
            <v>0</v>
          </cell>
          <cell r="V12">
            <v>0</v>
          </cell>
          <cell r="W12">
            <v>0</v>
          </cell>
          <cell r="X12">
            <v>0</v>
          </cell>
          <cell r="Y12">
            <v>0</v>
          </cell>
          <cell r="Z12">
            <v>0</v>
          </cell>
          <cell r="AA12">
            <v>0</v>
          </cell>
          <cell r="AB12">
            <v>0</v>
          </cell>
          <cell r="AE12">
            <v>1</v>
          </cell>
          <cell r="AF12">
            <v>0</v>
          </cell>
          <cell r="AG12">
            <v>3</v>
          </cell>
          <cell r="AH12">
            <v>9</v>
          </cell>
          <cell r="AI12">
            <v>11</v>
          </cell>
          <cell r="AJ12">
            <v>12</v>
          </cell>
          <cell r="AK12">
            <v>12</v>
          </cell>
          <cell r="AL12">
            <v>11</v>
          </cell>
          <cell r="AM12">
            <v>12</v>
          </cell>
          <cell r="AN12">
            <v>18</v>
          </cell>
          <cell r="AO12">
            <v>9</v>
          </cell>
          <cell r="AP12">
            <v>1</v>
          </cell>
          <cell r="AS12">
            <v>0</v>
          </cell>
          <cell r="AT12">
            <v>0</v>
          </cell>
          <cell r="AU12">
            <v>6</v>
          </cell>
          <cell r="AV12">
            <v>11</v>
          </cell>
          <cell r="AW12">
            <v>8</v>
          </cell>
          <cell r="AX12">
            <v>16</v>
          </cell>
          <cell r="AY12">
            <v>9</v>
          </cell>
          <cell r="AZ12">
            <v>9</v>
          </cell>
          <cell r="BA12">
            <v>11</v>
          </cell>
          <cell r="BB12">
            <v>13</v>
          </cell>
          <cell r="BC12">
            <v>8</v>
          </cell>
          <cell r="BD12">
            <v>0</v>
          </cell>
          <cell r="BG12">
            <v>0</v>
          </cell>
          <cell r="BH12">
            <v>0</v>
          </cell>
          <cell r="BI12">
            <v>0</v>
          </cell>
          <cell r="BJ12">
            <v>0</v>
          </cell>
          <cell r="BK12">
            <v>0</v>
          </cell>
          <cell r="BL12">
            <v>0</v>
          </cell>
          <cell r="BM12">
            <v>4</v>
          </cell>
          <cell r="BN12">
            <v>2</v>
          </cell>
          <cell r="BO12">
            <v>3</v>
          </cell>
          <cell r="BP12">
            <v>4</v>
          </cell>
          <cell r="BQ12">
            <v>8</v>
          </cell>
          <cell r="BR12">
            <v>0</v>
          </cell>
          <cell r="BU12">
            <v>0</v>
          </cell>
          <cell r="BV12">
            <v>0</v>
          </cell>
          <cell r="BW12">
            <v>0</v>
          </cell>
          <cell r="BX12">
            <v>0</v>
          </cell>
          <cell r="BY12">
            <v>0</v>
          </cell>
          <cell r="BZ12">
            <v>0</v>
          </cell>
          <cell r="CA12">
            <v>0</v>
          </cell>
          <cell r="CB12">
            <v>0</v>
          </cell>
          <cell r="CC12">
            <v>3</v>
          </cell>
          <cell r="CD12">
            <v>5</v>
          </cell>
          <cell r="CE12">
            <v>0</v>
          </cell>
          <cell r="CF12">
            <v>0</v>
          </cell>
          <cell r="CI12">
            <v>0</v>
          </cell>
          <cell r="CJ12">
            <v>1</v>
          </cell>
          <cell r="CK12">
            <v>0</v>
          </cell>
          <cell r="CL12">
            <v>11</v>
          </cell>
          <cell r="CM12">
            <v>16</v>
          </cell>
          <cell r="CN12">
            <v>12</v>
          </cell>
          <cell r="CO12">
            <v>8</v>
          </cell>
          <cell r="CP12">
            <v>10</v>
          </cell>
          <cell r="CQ12">
            <v>15</v>
          </cell>
          <cell r="CR12">
            <v>31</v>
          </cell>
          <cell r="CS12">
            <v>7</v>
          </cell>
          <cell r="CT12">
            <v>2</v>
          </cell>
        </row>
        <row r="13">
          <cell r="B13" t="str">
            <v>Crotone</v>
          </cell>
          <cell r="Q13">
            <v>0</v>
          </cell>
          <cell r="R13">
            <v>1</v>
          </cell>
          <cell r="S13">
            <v>1</v>
          </cell>
          <cell r="T13">
            <v>0</v>
          </cell>
          <cell r="U13">
            <v>0</v>
          </cell>
          <cell r="V13">
            <v>0</v>
          </cell>
          <cell r="W13">
            <v>0</v>
          </cell>
          <cell r="X13">
            <v>0</v>
          </cell>
          <cell r="Y13">
            <v>0</v>
          </cell>
          <cell r="Z13">
            <v>0</v>
          </cell>
          <cell r="AA13">
            <v>0</v>
          </cell>
          <cell r="AB13">
            <v>0</v>
          </cell>
          <cell r="AE13">
            <v>0</v>
          </cell>
          <cell r="AF13">
            <v>0</v>
          </cell>
          <cell r="AG13">
            <v>1</v>
          </cell>
          <cell r="AH13">
            <v>2</v>
          </cell>
          <cell r="AI13">
            <v>3</v>
          </cell>
          <cell r="AJ13">
            <v>4</v>
          </cell>
          <cell r="AK13">
            <v>2</v>
          </cell>
          <cell r="AL13">
            <v>3</v>
          </cell>
          <cell r="AM13">
            <v>6</v>
          </cell>
          <cell r="AN13">
            <v>5</v>
          </cell>
          <cell r="AO13">
            <v>0</v>
          </cell>
          <cell r="AP13">
            <v>0</v>
          </cell>
          <cell r="AS13">
            <v>0</v>
          </cell>
          <cell r="AT13">
            <v>0</v>
          </cell>
          <cell r="AU13">
            <v>0</v>
          </cell>
          <cell r="AV13">
            <v>6</v>
          </cell>
          <cell r="AW13">
            <v>2</v>
          </cell>
          <cell r="AX13">
            <v>4</v>
          </cell>
          <cell r="AY13">
            <v>3</v>
          </cell>
          <cell r="AZ13">
            <v>3</v>
          </cell>
          <cell r="BA13">
            <v>4</v>
          </cell>
          <cell r="BB13">
            <v>3</v>
          </cell>
          <cell r="BC13">
            <v>0</v>
          </cell>
          <cell r="BD13">
            <v>0</v>
          </cell>
          <cell r="BG13">
            <v>0</v>
          </cell>
          <cell r="BH13">
            <v>0</v>
          </cell>
          <cell r="BI13">
            <v>0</v>
          </cell>
          <cell r="BJ13">
            <v>0</v>
          </cell>
          <cell r="BK13">
            <v>0</v>
          </cell>
          <cell r="BL13">
            <v>0</v>
          </cell>
          <cell r="BM13">
            <v>0</v>
          </cell>
          <cell r="BN13">
            <v>0</v>
          </cell>
          <cell r="BO13">
            <v>0</v>
          </cell>
          <cell r="BP13">
            <v>0</v>
          </cell>
          <cell r="BQ13">
            <v>0</v>
          </cell>
          <cell r="BR13">
            <v>0</v>
          </cell>
          <cell r="BU13">
            <v>0</v>
          </cell>
          <cell r="BV13">
            <v>0</v>
          </cell>
          <cell r="BW13">
            <v>0</v>
          </cell>
          <cell r="BX13">
            <v>0</v>
          </cell>
          <cell r="BY13">
            <v>0</v>
          </cell>
          <cell r="BZ13">
            <v>0</v>
          </cell>
          <cell r="CA13">
            <v>0</v>
          </cell>
          <cell r="CB13">
            <v>0</v>
          </cell>
          <cell r="CC13">
            <v>0</v>
          </cell>
          <cell r="CD13">
            <v>0</v>
          </cell>
          <cell r="CE13">
            <v>0</v>
          </cell>
          <cell r="CF13">
            <v>0</v>
          </cell>
          <cell r="CI13">
            <v>0</v>
          </cell>
          <cell r="CJ13">
            <v>0</v>
          </cell>
          <cell r="CK13">
            <v>0</v>
          </cell>
          <cell r="CL13">
            <v>0</v>
          </cell>
          <cell r="CM13">
            <v>0</v>
          </cell>
          <cell r="CN13">
            <v>0</v>
          </cell>
          <cell r="CO13">
            <v>0</v>
          </cell>
          <cell r="CP13">
            <v>0</v>
          </cell>
          <cell r="CQ13">
            <v>0</v>
          </cell>
          <cell r="CR13">
            <v>0</v>
          </cell>
          <cell r="CS13">
            <v>0</v>
          </cell>
          <cell r="CT13">
            <v>0</v>
          </cell>
        </row>
        <row r="14">
          <cell r="B14" t="str">
            <v>Taranto</v>
          </cell>
          <cell r="Q14">
            <v>0</v>
          </cell>
          <cell r="R14">
            <v>0</v>
          </cell>
          <cell r="S14">
            <v>0</v>
          </cell>
          <cell r="T14">
            <v>0</v>
          </cell>
          <cell r="U14">
            <v>0</v>
          </cell>
          <cell r="V14">
            <v>0</v>
          </cell>
          <cell r="W14">
            <v>0</v>
          </cell>
          <cell r="X14">
            <v>0</v>
          </cell>
          <cell r="Y14">
            <v>0</v>
          </cell>
          <cell r="Z14">
            <v>0</v>
          </cell>
          <cell r="AA14">
            <v>0</v>
          </cell>
          <cell r="AB14">
            <v>0</v>
          </cell>
          <cell r="AE14">
            <v>0</v>
          </cell>
          <cell r="AF14">
            <v>0</v>
          </cell>
          <cell r="AG14">
            <v>0</v>
          </cell>
          <cell r="AH14">
            <v>0</v>
          </cell>
          <cell r="AI14">
            <v>4</v>
          </cell>
          <cell r="AJ14">
            <v>6</v>
          </cell>
          <cell r="AK14">
            <v>8</v>
          </cell>
          <cell r="AL14">
            <v>8</v>
          </cell>
          <cell r="AM14">
            <v>7</v>
          </cell>
          <cell r="AN14">
            <v>3</v>
          </cell>
          <cell r="AO14">
            <v>1</v>
          </cell>
          <cell r="AP14">
            <v>0</v>
          </cell>
          <cell r="AS14">
            <v>0</v>
          </cell>
          <cell r="AT14">
            <v>0</v>
          </cell>
          <cell r="AU14">
            <v>1</v>
          </cell>
          <cell r="AV14">
            <v>4</v>
          </cell>
          <cell r="AW14">
            <v>10</v>
          </cell>
          <cell r="AX14">
            <v>10</v>
          </cell>
          <cell r="AY14">
            <v>7</v>
          </cell>
          <cell r="AZ14">
            <v>7</v>
          </cell>
          <cell r="BA14">
            <v>7</v>
          </cell>
          <cell r="BB14">
            <v>6</v>
          </cell>
          <cell r="BC14">
            <v>2</v>
          </cell>
          <cell r="BD14">
            <v>0</v>
          </cell>
          <cell r="BG14">
            <v>0</v>
          </cell>
          <cell r="BH14">
            <v>0</v>
          </cell>
          <cell r="BI14">
            <v>0</v>
          </cell>
          <cell r="BJ14">
            <v>0</v>
          </cell>
          <cell r="BK14">
            <v>4</v>
          </cell>
          <cell r="BL14">
            <v>5</v>
          </cell>
          <cell r="BM14">
            <v>4</v>
          </cell>
          <cell r="BN14">
            <v>4</v>
          </cell>
          <cell r="BO14">
            <v>5</v>
          </cell>
          <cell r="BP14">
            <v>4</v>
          </cell>
          <cell r="BQ14">
            <v>2</v>
          </cell>
          <cell r="BR14">
            <v>0</v>
          </cell>
          <cell r="BU14">
            <v>0</v>
          </cell>
          <cell r="BV14">
            <v>0</v>
          </cell>
          <cell r="BW14">
            <v>0</v>
          </cell>
          <cell r="BX14">
            <v>0</v>
          </cell>
          <cell r="BY14">
            <v>0</v>
          </cell>
          <cell r="BZ14">
            <v>0</v>
          </cell>
          <cell r="CA14">
            <v>0</v>
          </cell>
          <cell r="CB14">
            <v>0</v>
          </cell>
          <cell r="CC14">
            <v>0</v>
          </cell>
          <cell r="CD14">
            <v>0</v>
          </cell>
          <cell r="CE14">
            <v>0</v>
          </cell>
          <cell r="CF14">
            <v>0</v>
          </cell>
          <cell r="CI14">
            <v>0</v>
          </cell>
          <cell r="CJ14">
            <v>0</v>
          </cell>
          <cell r="CK14">
            <v>0</v>
          </cell>
          <cell r="CL14">
            <v>0</v>
          </cell>
          <cell r="CM14">
            <v>0</v>
          </cell>
          <cell r="CN14">
            <v>0</v>
          </cell>
          <cell r="CO14">
            <v>0</v>
          </cell>
          <cell r="CP14">
            <v>0</v>
          </cell>
          <cell r="CQ14">
            <v>0</v>
          </cell>
          <cell r="CR14">
            <v>0</v>
          </cell>
          <cell r="CS14">
            <v>0</v>
          </cell>
          <cell r="CT14">
            <v>0</v>
          </cell>
        </row>
        <row r="15">
          <cell r="B15" t="str">
            <v>Valletta</v>
          </cell>
          <cell r="Q15">
            <v>5</v>
          </cell>
          <cell r="R15">
            <v>3</v>
          </cell>
          <cell r="S15">
            <v>9</v>
          </cell>
          <cell r="T15">
            <v>0</v>
          </cell>
          <cell r="U15">
            <v>0</v>
          </cell>
          <cell r="V15">
            <v>0</v>
          </cell>
          <cell r="W15">
            <v>0</v>
          </cell>
          <cell r="X15">
            <v>0</v>
          </cell>
          <cell r="Y15">
            <v>0</v>
          </cell>
          <cell r="Z15">
            <v>0</v>
          </cell>
          <cell r="AA15">
            <v>0</v>
          </cell>
          <cell r="AB15">
            <v>0</v>
          </cell>
          <cell r="AE15">
            <v>4</v>
          </cell>
          <cell r="AF15">
            <v>5</v>
          </cell>
          <cell r="AG15">
            <v>11</v>
          </cell>
          <cell r="AH15">
            <v>26</v>
          </cell>
          <cell r="AI15">
            <v>34</v>
          </cell>
          <cell r="AJ15">
            <v>41</v>
          </cell>
          <cell r="AK15">
            <v>38</v>
          </cell>
          <cell r="AL15">
            <v>38</v>
          </cell>
          <cell r="AM15">
            <v>33</v>
          </cell>
          <cell r="AN15">
            <v>44</v>
          </cell>
          <cell r="AO15">
            <v>30</v>
          </cell>
          <cell r="AP15">
            <v>8</v>
          </cell>
          <cell r="AS15">
            <v>3</v>
          </cell>
          <cell r="AT15">
            <v>6</v>
          </cell>
          <cell r="AU15">
            <v>14</v>
          </cell>
          <cell r="AV15">
            <v>22</v>
          </cell>
          <cell r="AW15">
            <v>38</v>
          </cell>
          <cell r="AX15">
            <v>40</v>
          </cell>
          <cell r="AY15">
            <v>33</v>
          </cell>
          <cell r="AZ15">
            <v>32</v>
          </cell>
          <cell r="BA15">
            <v>34</v>
          </cell>
          <cell r="BB15">
            <v>45</v>
          </cell>
          <cell r="BC15">
            <v>11</v>
          </cell>
          <cell r="BD15">
            <v>5</v>
          </cell>
          <cell r="BG15">
            <v>1</v>
          </cell>
          <cell r="BH15">
            <v>4</v>
          </cell>
          <cell r="BI15">
            <v>4</v>
          </cell>
          <cell r="BJ15">
            <v>5</v>
          </cell>
          <cell r="BK15">
            <v>9</v>
          </cell>
          <cell r="BL15">
            <v>5</v>
          </cell>
          <cell r="BM15">
            <v>9</v>
          </cell>
          <cell r="BN15">
            <v>17</v>
          </cell>
          <cell r="BO15">
            <v>17</v>
          </cell>
          <cell r="BP15">
            <v>16</v>
          </cell>
          <cell r="BQ15">
            <v>13</v>
          </cell>
          <cell r="BR15">
            <v>7</v>
          </cell>
          <cell r="BU15">
            <v>5</v>
          </cell>
          <cell r="BV15">
            <v>3</v>
          </cell>
          <cell r="BW15">
            <v>1</v>
          </cell>
          <cell r="BX15">
            <v>0</v>
          </cell>
          <cell r="BY15">
            <v>0</v>
          </cell>
          <cell r="BZ15">
            <v>0</v>
          </cell>
          <cell r="CA15">
            <v>0</v>
          </cell>
          <cell r="CB15">
            <v>2</v>
          </cell>
          <cell r="CC15">
            <v>5</v>
          </cell>
          <cell r="CD15">
            <v>8</v>
          </cell>
          <cell r="CE15">
            <v>5</v>
          </cell>
          <cell r="CF15">
            <v>3</v>
          </cell>
          <cell r="CI15">
            <v>4</v>
          </cell>
          <cell r="CJ15">
            <v>7</v>
          </cell>
          <cell r="CK15">
            <v>9</v>
          </cell>
          <cell r="CL15">
            <v>29</v>
          </cell>
          <cell r="CM15">
            <v>44</v>
          </cell>
          <cell r="CN15">
            <v>40</v>
          </cell>
          <cell r="CO15">
            <v>36</v>
          </cell>
          <cell r="CP15">
            <v>35</v>
          </cell>
          <cell r="CQ15">
            <v>40</v>
          </cell>
          <cell r="CR15">
            <v>64</v>
          </cell>
          <cell r="CS15">
            <v>20</v>
          </cell>
          <cell r="CT15">
            <v>44</v>
          </cell>
        </row>
        <row r="16">
          <cell r="B16" t="str">
            <v>East Med</v>
          </cell>
          <cell r="Q16">
            <v>2</v>
          </cell>
          <cell r="R16">
            <v>4</v>
          </cell>
          <cell r="S16">
            <v>21</v>
          </cell>
          <cell r="T16">
            <v>0</v>
          </cell>
          <cell r="U16">
            <v>0</v>
          </cell>
          <cell r="V16">
            <v>0</v>
          </cell>
          <cell r="W16">
            <v>0</v>
          </cell>
          <cell r="X16">
            <v>0</v>
          </cell>
          <cell r="Y16">
            <v>0</v>
          </cell>
          <cell r="Z16">
            <v>0</v>
          </cell>
          <cell r="AA16">
            <v>0</v>
          </cell>
          <cell r="AB16">
            <v>0</v>
          </cell>
          <cell r="AE16">
            <v>4</v>
          </cell>
          <cell r="AF16">
            <v>2</v>
          </cell>
          <cell r="AG16">
            <v>17</v>
          </cell>
          <cell r="AH16">
            <v>47</v>
          </cell>
          <cell r="AI16">
            <v>99</v>
          </cell>
          <cell r="AJ16">
            <v>87</v>
          </cell>
          <cell r="AK16">
            <v>93</v>
          </cell>
          <cell r="AL16">
            <v>95</v>
          </cell>
          <cell r="AM16">
            <v>100</v>
          </cell>
          <cell r="AN16">
            <v>117</v>
          </cell>
          <cell r="AO16">
            <v>39</v>
          </cell>
          <cell r="AP16">
            <v>8</v>
          </cell>
          <cell r="AQ16">
            <v>708</v>
          </cell>
          <cell r="AS16">
            <v>3</v>
          </cell>
          <cell r="AT16">
            <v>3</v>
          </cell>
          <cell r="AU16">
            <v>6</v>
          </cell>
          <cell r="AV16">
            <v>35</v>
          </cell>
          <cell r="AW16">
            <v>91</v>
          </cell>
          <cell r="AX16">
            <v>91</v>
          </cell>
          <cell r="AY16">
            <v>88</v>
          </cell>
          <cell r="AZ16">
            <v>104</v>
          </cell>
          <cell r="BA16">
            <v>92</v>
          </cell>
          <cell r="BB16">
            <v>97</v>
          </cell>
          <cell r="BC16">
            <v>39</v>
          </cell>
          <cell r="BD16">
            <v>9</v>
          </cell>
          <cell r="BE16">
            <v>658</v>
          </cell>
          <cell r="BG16">
            <v>0</v>
          </cell>
          <cell r="BH16">
            <v>0</v>
          </cell>
          <cell r="BI16">
            <v>0</v>
          </cell>
          <cell r="BJ16">
            <v>2</v>
          </cell>
          <cell r="BK16">
            <v>1</v>
          </cell>
          <cell r="BL16">
            <v>0</v>
          </cell>
          <cell r="BM16">
            <v>3</v>
          </cell>
          <cell r="BN16">
            <v>3</v>
          </cell>
          <cell r="BO16">
            <v>7</v>
          </cell>
          <cell r="BP16">
            <v>15</v>
          </cell>
          <cell r="BQ16">
            <v>13</v>
          </cell>
          <cell r="BR16">
            <v>3</v>
          </cell>
          <cell r="BS16">
            <v>47</v>
          </cell>
          <cell r="BU16">
            <v>1</v>
          </cell>
          <cell r="BV16">
            <v>0</v>
          </cell>
          <cell r="BW16">
            <v>2</v>
          </cell>
          <cell r="BX16">
            <v>0</v>
          </cell>
          <cell r="BY16">
            <v>0</v>
          </cell>
          <cell r="BZ16">
            <v>0</v>
          </cell>
          <cell r="CA16">
            <v>1</v>
          </cell>
          <cell r="CB16">
            <v>2</v>
          </cell>
          <cell r="CC16">
            <v>1</v>
          </cell>
          <cell r="CD16">
            <v>1</v>
          </cell>
          <cell r="CE16">
            <v>1</v>
          </cell>
          <cell r="CF16">
            <v>0</v>
          </cell>
          <cell r="CG16">
            <v>9</v>
          </cell>
          <cell r="CI16">
            <v>0</v>
          </cell>
          <cell r="CJ16">
            <v>1</v>
          </cell>
          <cell r="CK16">
            <v>5</v>
          </cell>
          <cell r="CL16">
            <v>21</v>
          </cell>
          <cell r="CM16">
            <v>37</v>
          </cell>
          <cell r="CN16">
            <v>42</v>
          </cell>
          <cell r="CO16">
            <v>50</v>
          </cell>
          <cell r="CP16">
            <v>43</v>
          </cell>
          <cell r="CQ16">
            <v>32</v>
          </cell>
          <cell r="CR16">
            <v>34</v>
          </cell>
          <cell r="CS16">
            <v>15</v>
          </cell>
          <cell r="CT16">
            <v>10</v>
          </cell>
          <cell r="CU16">
            <v>290</v>
          </cell>
        </row>
        <row r="17">
          <cell r="B17" t="str">
            <v>Ege</v>
          </cell>
          <cell r="Q17">
            <v>2</v>
          </cell>
          <cell r="R17">
            <v>4</v>
          </cell>
          <cell r="S17">
            <v>20</v>
          </cell>
          <cell r="T17">
            <v>0</v>
          </cell>
          <cell r="U17">
            <v>0</v>
          </cell>
          <cell r="V17">
            <v>0</v>
          </cell>
          <cell r="W17">
            <v>0</v>
          </cell>
          <cell r="X17">
            <v>0</v>
          </cell>
          <cell r="Y17">
            <v>0</v>
          </cell>
          <cell r="Z17">
            <v>0</v>
          </cell>
          <cell r="AA17">
            <v>0</v>
          </cell>
          <cell r="AB17">
            <v>0</v>
          </cell>
          <cell r="AE17">
            <v>4</v>
          </cell>
          <cell r="AF17">
            <v>2</v>
          </cell>
          <cell r="AG17">
            <v>15</v>
          </cell>
          <cell r="AH17">
            <v>37</v>
          </cell>
          <cell r="AI17">
            <v>69</v>
          </cell>
          <cell r="AJ17">
            <v>65</v>
          </cell>
          <cell r="AK17">
            <v>72</v>
          </cell>
          <cell r="AL17">
            <v>66</v>
          </cell>
          <cell r="AM17">
            <v>73</v>
          </cell>
          <cell r="AN17">
            <v>83</v>
          </cell>
          <cell r="AO17">
            <v>35</v>
          </cell>
          <cell r="AP17">
            <v>8</v>
          </cell>
          <cell r="AS17">
            <v>3</v>
          </cell>
          <cell r="AT17">
            <v>2</v>
          </cell>
          <cell r="AU17">
            <v>5</v>
          </cell>
          <cell r="AV17">
            <v>26</v>
          </cell>
          <cell r="AW17">
            <v>68</v>
          </cell>
          <cell r="AX17">
            <v>63</v>
          </cell>
          <cell r="AY17">
            <v>60</v>
          </cell>
          <cell r="AZ17">
            <v>68</v>
          </cell>
          <cell r="BA17">
            <v>64</v>
          </cell>
          <cell r="BB17">
            <v>75</v>
          </cell>
          <cell r="BC17">
            <v>32</v>
          </cell>
          <cell r="BD17">
            <v>9</v>
          </cell>
          <cell r="BG17">
            <v>0</v>
          </cell>
          <cell r="BH17">
            <v>0</v>
          </cell>
          <cell r="BI17">
            <v>0</v>
          </cell>
          <cell r="BJ17">
            <v>0</v>
          </cell>
          <cell r="BK17">
            <v>0</v>
          </cell>
          <cell r="BL17">
            <v>0</v>
          </cell>
          <cell r="BM17">
            <v>0</v>
          </cell>
          <cell r="BN17">
            <v>0</v>
          </cell>
          <cell r="BO17">
            <v>2</v>
          </cell>
          <cell r="BP17">
            <v>9</v>
          </cell>
          <cell r="BQ17">
            <v>9</v>
          </cell>
          <cell r="BR17">
            <v>3</v>
          </cell>
          <cell r="BU17">
            <v>1</v>
          </cell>
          <cell r="BV17">
            <v>0</v>
          </cell>
          <cell r="BW17">
            <v>2</v>
          </cell>
          <cell r="BX17">
            <v>0</v>
          </cell>
          <cell r="BY17">
            <v>0</v>
          </cell>
          <cell r="BZ17">
            <v>0</v>
          </cell>
          <cell r="CA17">
            <v>0</v>
          </cell>
          <cell r="CB17">
            <v>1</v>
          </cell>
          <cell r="CC17">
            <v>0</v>
          </cell>
          <cell r="CD17">
            <v>0</v>
          </cell>
          <cell r="CE17">
            <v>0</v>
          </cell>
          <cell r="CF17">
            <v>0</v>
          </cell>
          <cell r="CI17">
            <v>0</v>
          </cell>
          <cell r="CJ17">
            <v>1</v>
          </cell>
          <cell r="CK17">
            <v>5</v>
          </cell>
          <cell r="CL17">
            <v>13</v>
          </cell>
          <cell r="CM17">
            <v>23</v>
          </cell>
          <cell r="CN17">
            <v>27</v>
          </cell>
          <cell r="CO17">
            <v>32</v>
          </cell>
          <cell r="CP17">
            <v>27</v>
          </cell>
          <cell r="CQ17">
            <v>23</v>
          </cell>
          <cell r="CR17">
            <v>21</v>
          </cell>
          <cell r="CS17">
            <v>10</v>
          </cell>
          <cell r="CT17">
            <v>9</v>
          </cell>
        </row>
        <row r="18">
          <cell r="B18" t="str">
            <v>Bodrum</v>
          </cell>
          <cell r="Q18">
            <v>0</v>
          </cell>
          <cell r="R18">
            <v>0</v>
          </cell>
          <cell r="S18">
            <v>0</v>
          </cell>
          <cell r="T18">
            <v>0</v>
          </cell>
          <cell r="U18">
            <v>0</v>
          </cell>
          <cell r="V18">
            <v>0</v>
          </cell>
          <cell r="W18">
            <v>0</v>
          </cell>
          <cell r="X18">
            <v>0</v>
          </cell>
          <cell r="Y18">
            <v>0</v>
          </cell>
          <cell r="Z18">
            <v>0</v>
          </cell>
          <cell r="AA18">
            <v>0</v>
          </cell>
          <cell r="AB18">
            <v>0</v>
          </cell>
          <cell r="AE18">
            <v>0</v>
          </cell>
          <cell r="AF18">
            <v>0</v>
          </cell>
          <cell r="AG18">
            <v>2</v>
          </cell>
          <cell r="AH18">
            <v>1</v>
          </cell>
          <cell r="AI18">
            <v>23</v>
          </cell>
          <cell r="AJ18">
            <v>11</v>
          </cell>
          <cell r="AK18">
            <v>13</v>
          </cell>
          <cell r="AL18">
            <v>15</v>
          </cell>
          <cell r="AM18">
            <v>19</v>
          </cell>
          <cell r="AN18">
            <v>20</v>
          </cell>
          <cell r="AO18">
            <v>3</v>
          </cell>
          <cell r="AP18">
            <v>0</v>
          </cell>
          <cell r="AS18">
            <v>0</v>
          </cell>
          <cell r="AT18">
            <v>0</v>
          </cell>
          <cell r="AU18">
            <v>0</v>
          </cell>
          <cell r="AV18">
            <v>2</v>
          </cell>
          <cell r="AW18">
            <v>13</v>
          </cell>
          <cell r="AX18">
            <v>16</v>
          </cell>
          <cell r="AY18">
            <v>16</v>
          </cell>
          <cell r="AZ18">
            <v>20</v>
          </cell>
          <cell r="BA18">
            <v>19</v>
          </cell>
          <cell r="BB18">
            <v>11</v>
          </cell>
          <cell r="BC18">
            <v>4</v>
          </cell>
          <cell r="BD18">
            <v>0</v>
          </cell>
          <cell r="BG18">
            <v>0</v>
          </cell>
          <cell r="BH18">
            <v>0</v>
          </cell>
          <cell r="BI18">
            <v>0</v>
          </cell>
          <cell r="BJ18">
            <v>2</v>
          </cell>
          <cell r="BK18">
            <v>1</v>
          </cell>
          <cell r="BL18">
            <v>0</v>
          </cell>
          <cell r="BM18">
            <v>0</v>
          </cell>
          <cell r="BN18">
            <v>0</v>
          </cell>
          <cell r="BO18">
            <v>1</v>
          </cell>
          <cell r="BP18">
            <v>0</v>
          </cell>
          <cell r="BQ18">
            <v>2</v>
          </cell>
          <cell r="BR18">
            <v>0</v>
          </cell>
          <cell r="BU18">
            <v>0</v>
          </cell>
          <cell r="BV18">
            <v>0</v>
          </cell>
          <cell r="BW18">
            <v>0</v>
          </cell>
          <cell r="BX18">
            <v>0</v>
          </cell>
          <cell r="BY18">
            <v>0</v>
          </cell>
          <cell r="BZ18">
            <v>0</v>
          </cell>
          <cell r="CA18">
            <v>0</v>
          </cell>
          <cell r="CB18">
            <v>0</v>
          </cell>
          <cell r="CC18">
            <v>0</v>
          </cell>
          <cell r="CD18">
            <v>0</v>
          </cell>
          <cell r="CE18">
            <v>0</v>
          </cell>
          <cell r="CF18">
            <v>0</v>
          </cell>
          <cell r="CI18">
            <v>0</v>
          </cell>
          <cell r="CJ18">
            <v>0</v>
          </cell>
          <cell r="CK18">
            <v>0</v>
          </cell>
          <cell r="CL18">
            <v>1</v>
          </cell>
          <cell r="CM18">
            <v>0</v>
          </cell>
          <cell r="CN18">
            <v>4</v>
          </cell>
          <cell r="CO18">
            <v>6</v>
          </cell>
          <cell r="CP18">
            <v>6</v>
          </cell>
          <cell r="CQ18">
            <v>1</v>
          </cell>
          <cell r="CR18">
            <v>0</v>
          </cell>
          <cell r="CS18">
            <v>0</v>
          </cell>
          <cell r="CT18">
            <v>0</v>
          </cell>
        </row>
        <row r="19">
          <cell r="B19" t="str">
            <v>Zadar</v>
          </cell>
          <cell r="Q19">
            <v>0</v>
          </cell>
          <cell r="R19">
            <v>0</v>
          </cell>
          <cell r="S19">
            <v>1</v>
          </cell>
          <cell r="T19">
            <v>0</v>
          </cell>
          <cell r="U19">
            <v>0</v>
          </cell>
          <cell r="V19">
            <v>0</v>
          </cell>
          <cell r="W19">
            <v>0</v>
          </cell>
          <cell r="X19">
            <v>0</v>
          </cell>
          <cell r="Y19">
            <v>0</v>
          </cell>
          <cell r="Z19">
            <v>0</v>
          </cell>
          <cell r="AA19">
            <v>0</v>
          </cell>
          <cell r="AB19">
            <v>0</v>
          </cell>
          <cell r="AE19">
            <v>0</v>
          </cell>
          <cell r="AF19">
            <v>0</v>
          </cell>
          <cell r="AG19">
            <v>0</v>
          </cell>
          <cell r="AH19">
            <v>9</v>
          </cell>
          <cell r="AI19">
            <v>7</v>
          </cell>
          <cell r="AJ19">
            <v>11</v>
          </cell>
          <cell r="AK19">
            <v>8</v>
          </cell>
          <cell r="AL19">
            <v>14</v>
          </cell>
          <cell r="AM19">
            <v>8</v>
          </cell>
          <cell r="AN19">
            <v>14</v>
          </cell>
          <cell r="AO19">
            <v>1</v>
          </cell>
          <cell r="AP19">
            <v>0</v>
          </cell>
          <cell r="AS19">
            <v>0</v>
          </cell>
          <cell r="AT19">
            <v>1</v>
          </cell>
          <cell r="AU19">
            <v>1</v>
          </cell>
          <cell r="AV19">
            <v>7</v>
          </cell>
          <cell r="AW19">
            <v>10</v>
          </cell>
          <cell r="AX19">
            <v>12</v>
          </cell>
          <cell r="AY19">
            <v>12</v>
          </cell>
          <cell r="AZ19">
            <v>16</v>
          </cell>
          <cell r="BA19">
            <v>9</v>
          </cell>
          <cell r="BB19">
            <v>11</v>
          </cell>
          <cell r="BC19">
            <v>3</v>
          </cell>
          <cell r="BD19">
            <v>0</v>
          </cell>
          <cell r="BG19">
            <v>0</v>
          </cell>
          <cell r="BH19">
            <v>0</v>
          </cell>
          <cell r="BI19">
            <v>0</v>
          </cell>
          <cell r="BJ19">
            <v>0</v>
          </cell>
          <cell r="BK19">
            <v>0</v>
          </cell>
          <cell r="BL19">
            <v>0</v>
          </cell>
          <cell r="BM19">
            <v>3</v>
          </cell>
          <cell r="BN19">
            <v>3</v>
          </cell>
          <cell r="BO19">
            <v>4</v>
          </cell>
          <cell r="BP19">
            <v>6</v>
          </cell>
          <cell r="BQ19">
            <v>2</v>
          </cell>
          <cell r="BR19">
            <v>0</v>
          </cell>
          <cell r="BU19">
            <v>0</v>
          </cell>
          <cell r="BV19">
            <v>0</v>
          </cell>
          <cell r="BW19">
            <v>0</v>
          </cell>
          <cell r="BX19">
            <v>0</v>
          </cell>
          <cell r="BY19">
            <v>0</v>
          </cell>
          <cell r="BZ19">
            <v>0</v>
          </cell>
          <cell r="CA19">
            <v>1</v>
          </cell>
          <cell r="CB19">
            <v>1</v>
          </cell>
          <cell r="CC19">
            <v>1</v>
          </cell>
          <cell r="CD19">
            <v>1</v>
          </cell>
          <cell r="CE19">
            <v>1</v>
          </cell>
          <cell r="CF19">
            <v>0</v>
          </cell>
          <cell r="CI19">
            <v>0</v>
          </cell>
          <cell r="CJ19">
            <v>0</v>
          </cell>
          <cell r="CK19">
            <v>0</v>
          </cell>
          <cell r="CL19">
            <v>7</v>
          </cell>
          <cell r="CM19">
            <v>14</v>
          </cell>
          <cell r="CN19">
            <v>11</v>
          </cell>
          <cell r="CO19">
            <v>12</v>
          </cell>
          <cell r="CP19">
            <v>10</v>
          </cell>
          <cell r="CQ19">
            <v>8</v>
          </cell>
          <cell r="CR19">
            <v>13</v>
          </cell>
          <cell r="CS19">
            <v>5</v>
          </cell>
          <cell r="CT19">
            <v>1</v>
          </cell>
        </row>
        <row r="20">
          <cell r="B20" t="str">
            <v>West Med &amp; Atlantic</v>
          </cell>
          <cell r="Q20">
            <v>94</v>
          </cell>
          <cell r="R20">
            <v>78</v>
          </cell>
          <cell r="S20">
            <v>87</v>
          </cell>
          <cell r="T20">
            <v>0</v>
          </cell>
          <cell r="U20">
            <v>0</v>
          </cell>
          <cell r="V20">
            <v>0</v>
          </cell>
          <cell r="W20">
            <v>0</v>
          </cell>
          <cell r="X20">
            <v>0</v>
          </cell>
          <cell r="Y20">
            <v>0</v>
          </cell>
          <cell r="Z20">
            <v>0</v>
          </cell>
          <cell r="AA20">
            <v>0</v>
          </cell>
          <cell r="AB20">
            <v>0</v>
          </cell>
          <cell r="AE20">
            <v>106</v>
          </cell>
          <cell r="AF20">
            <v>73</v>
          </cell>
          <cell r="AG20">
            <v>108</v>
          </cell>
          <cell r="AH20">
            <v>162</v>
          </cell>
          <cell r="AI20">
            <v>159</v>
          </cell>
          <cell r="AJ20">
            <v>88</v>
          </cell>
          <cell r="AK20">
            <v>82</v>
          </cell>
          <cell r="AL20">
            <v>80</v>
          </cell>
          <cell r="AM20">
            <v>119</v>
          </cell>
          <cell r="AN20">
            <v>185</v>
          </cell>
          <cell r="AO20">
            <v>210</v>
          </cell>
          <cell r="AP20">
            <v>128</v>
          </cell>
          <cell r="AQ20">
            <v>1500</v>
          </cell>
          <cell r="AS20">
            <v>16</v>
          </cell>
          <cell r="AT20">
            <v>13</v>
          </cell>
          <cell r="AU20">
            <v>24</v>
          </cell>
          <cell r="AV20">
            <v>100</v>
          </cell>
          <cell r="AW20">
            <v>107</v>
          </cell>
          <cell r="AX20">
            <v>69</v>
          </cell>
          <cell r="AY20">
            <v>75</v>
          </cell>
          <cell r="AZ20">
            <v>60</v>
          </cell>
          <cell r="BA20">
            <v>85</v>
          </cell>
          <cell r="BB20">
            <v>149</v>
          </cell>
          <cell r="BC20">
            <v>130</v>
          </cell>
          <cell r="BD20">
            <v>67</v>
          </cell>
          <cell r="BE20">
            <v>895</v>
          </cell>
          <cell r="BG20">
            <v>0</v>
          </cell>
          <cell r="BH20">
            <v>0</v>
          </cell>
          <cell r="BI20">
            <v>0</v>
          </cell>
          <cell r="BJ20">
            <v>0</v>
          </cell>
          <cell r="BK20">
            <v>0</v>
          </cell>
          <cell r="BL20">
            <v>4</v>
          </cell>
          <cell r="BM20">
            <v>10</v>
          </cell>
          <cell r="BN20">
            <v>24</v>
          </cell>
          <cell r="BO20">
            <v>46</v>
          </cell>
          <cell r="BP20">
            <v>107</v>
          </cell>
          <cell r="BQ20">
            <v>67</v>
          </cell>
          <cell r="BR20">
            <v>25</v>
          </cell>
          <cell r="BS20">
            <v>283</v>
          </cell>
          <cell r="BU20">
            <v>19</v>
          </cell>
          <cell r="BV20">
            <v>14</v>
          </cell>
          <cell r="BW20">
            <v>10</v>
          </cell>
          <cell r="BX20">
            <v>0</v>
          </cell>
          <cell r="BY20">
            <v>0</v>
          </cell>
          <cell r="BZ20">
            <v>0</v>
          </cell>
          <cell r="CA20">
            <v>0</v>
          </cell>
          <cell r="CB20">
            <v>0</v>
          </cell>
          <cell r="CC20">
            <v>0</v>
          </cell>
          <cell r="CD20">
            <v>0</v>
          </cell>
          <cell r="CE20">
            <v>0</v>
          </cell>
          <cell r="CF20">
            <v>0</v>
          </cell>
          <cell r="CG20">
            <v>43</v>
          </cell>
          <cell r="CI20">
            <v>24</v>
          </cell>
          <cell r="CJ20">
            <v>21</v>
          </cell>
          <cell r="CK20">
            <v>44</v>
          </cell>
          <cell r="CL20">
            <v>90</v>
          </cell>
          <cell r="CM20">
            <v>113</v>
          </cell>
          <cell r="CN20">
            <v>70</v>
          </cell>
          <cell r="CO20">
            <v>68</v>
          </cell>
          <cell r="CP20">
            <v>69</v>
          </cell>
          <cell r="CQ20">
            <v>86</v>
          </cell>
          <cell r="CR20">
            <v>127</v>
          </cell>
          <cell r="CS20">
            <v>95</v>
          </cell>
          <cell r="CT20">
            <v>20</v>
          </cell>
          <cell r="CU20">
            <v>827</v>
          </cell>
        </row>
        <row r="21">
          <cell r="B21" t="str">
            <v>Barcelona</v>
          </cell>
          <cell r="Q21">
            <v>15</v>
          </cell>
          <cell r="R21">
            <v>11</v>
          </cell>
          <cell r="S21">
            <v>16</v>
          </cell>
          <cell r="T21">
            <v>0</v>
          </cell>
          <cell r="U21">
            <v>0</v>
          </cell>
          <cell r="V21">
            <v>0</v>
          </cell>
          <cell r="W21">
            <v>0</v>
          </cell>
          <cell r="X21">
            <v>0</v>
          </cell>
          <cell r="Y21">
            <v>0</v>
          </cell>
          <cell r="Z21">
            <v>0</v>
          </cell>
          <cell r="AA21">
            <v>0</v>
          </cell>
          <cell r="AB21">
            <v>0</v>
          </cell>
          <cell r="AE21">
            <v>15</v>
          </cell>
          <cell r="AF21">
            <v>10</v>
          </cell>
          <cell r="AG21">
            <v>22</v>
          </cell>
          <cell r="AH21">
            <v>46</v>
          </cell>
          <cell r="AI21">
            <v>77</v>
          </cell>
          <cell r="AJ21">
            <v>48</v>
          </cell>
          <cell r="AK21">
            <v>50</v>
          </cell>
          <cell r="AL21">
            <v>50</v>
          </cell>
          <cell r="AM21">
            <v>57</v>
          </cell>
          <cell r="AN21">
            <v>69</v>
          </cell>
          <cell r="AO21">
            <v>50</v>
          </cell>
          <cell r="AP21">
            <v>24</v>
          </cell>
          <cell r="AS21">
            <v>11</v>
          </cell>
          <cell r="AT21">
            <v>11</v>
          </cell>
          <cell r="AU21">
            <v>12</v>
          </cell>
          <cell r="AV21">
            <v>51</v>
          </cell>
          <cell r="AW21">
            <v>70</v>
          </cell>
          <cell r="AX21">
            <v>54</v>
          </cell>
          <cell r="AY21">
            <v>57</v>
          </cell>
          <cell r="AZ21">
            <v>45</v>
          </cell>
          <cell r="BA21">
            <v>60</v>
          </cell>
          <cell r="BB21">
            <v>78</v>
          </cell>
          <cell r="BC21">
            <v>43</v>
          </cell>
          <cell r="BD21">
            <v>19</v>
          </cell>
          <cell r="BG21">
            <v>0</v>
          </cell>
          <cell r="BH21">
            <v>0</v>
          </cell>
          <cell r="BI21">
            <v>0</v>
          </cell>
          <cell r="BJ21">
            <v>0</v>
          </cell>
          <cell r="BK21">
            <v>0</v>
          </cell>
          <cell r="BL21">
            <v>2</v>
          </cell>
          <cell r="BM21">
            <v>7</v>
          </cell>
          <cell r="BN21">
            <v>19</v>
          </cell>
          <cell r="BO21">
            <v>29</v>
          </cell>
          <cell r="BP21">
            <v>63</v>
          </cell>
          <cell r="BQ21">
            <v>35</v>
          </cell>
          <cell r="BR21">
            <v>14</v>
          </cell>
          <cell r="BU21">
            <v>11</v>
          </cell>
          <cell r="BV21">
            <v>8</v>
          </cell>
          <cell r="BW21">
            <v>5</v>
          </cell>
          <cell r="BX21">
            <v>0</v>
          </cell>
          <cell r="BY21">
            <v>0</v>
          </cell>
          <cell r="BZ21">
            <v>0</v>
          </cell>
          <cell r="CA21">
            <v>0</v>
          </cell>
          <cell r="CB21">
            <v>0</v>
          </cell>
          <cell r="CC21">
            <v>0</v>
          </cell>
          <cell r="CD21">
            <v>0</v>
          </cell>
          <cell r="CE21">
            <v>0</v>
          </cell>
          <cell r="CF21">
            <v>0</v>
          </cell>
          <cell r="CI21">
            <v>16</v>
          </cell>
          <cell r="CJ21">
            <v>13</v>
          </cell>
          <cell r="CK21">
            <v>26</v>
          </cell>
          <cell r="CL21">
            <v>48</v>
          </cell>
          <cell r="CM21">
            <v>71</v>
          </cell>
          <cell r="CN21">
            <v>54</v>
          </cell>
          <cell r="CO21">
            <v>56</v>
          </cell>
          <cell r="CP21">
            <v>55</v>
          </cell>
          <cell r="CQ21">
            <v>61</v>
          </cell>
          <cell r="CR21">
            <v>77</v>
          </cell>
          <cell r="CS21">
            <v>52</v>
          </cell>
          <cell r="CT21">
            <v>10</v>
          </cell>
        </row>
        <row r="22">
          <cell r="B22" t="str">
            <v>Malaga</v>
          </cell>
          <cell r="Q22">
            <v>4</v>
          </cell>
          <cell r="R22">
            <v>1</v>
          </cell>
          <cell r="S22">
            <v>5</v>
          </cell>
          <cell r="T22">
            <v>0</v>
          </cell>
          <cell r="U22">
            <v>0</v>
          </cell>
          <cell r="V22">
            <v>0</v>
          </cell>
          <cell r="W22">
            <v>0</v>
          </cell>
          <cell r="X22">
            <v>0</v>
          </cell>
          <cell r="Y22">
            <v>0</v>
          </cell>
          <cell r="Z22">
            <v>0</v>
          </cell>
          <cell r="AA22">
            <v>0</v>
          </cell>
          <cell r="AB22">
            <v>0</v>
          </cell>
          <cell r="AE22">
            <v>8</v>
          </cell>
          <cell r="AF22">
            <v>7</v>
          </cell>
          <cell r="AG22">
            <v>15</v>
          </cell>
          <cell r="AH22">
            <v>42</v>
          </cell>
          <cell r="AI22">
            <v>45</v>
          </cell>
          <cell r="AJ22">
            <v>19</v>
          </cell>
          <cell r="AK22">
            <v>15</v>
          </cell>
          <cell r="AL22">
            <v>13</v>
          </cell>
          <cell r="AM22">
            <v>34</v>
          </cell>
          <cell r="AN22">
            <v>41</v>
          </cell>
          <cell r="AO22">
            <v>50</v>
          </cell>
          <cell r="AP22">
            <v>9</v>
          </cell>
          <cell r="AS22">
            <v>5</v>
          </cell>
          <cell r="AT22">
            <v>2</v>
          </cell>
          <cell r="AU22">
            <v>12</v>
          </cell>
          <cell r="AV22">
            <v>44</v>
          </cell>
          <cell r="AW22">
            <v>33</v>
          </cell>
          <cell r="AX22">
            <v>14</v>
          </cell>
          <cell r="AY22">
            <v>14</v>
          </cell>
          <cell r="AZ22">
            <v>12</v>
          </cell>
          <cell r="BA22">
            <v>19</v>
          </cell>
          <cell r="BB22">
            <v>51</v>
          </cell>
          <cell r="BC22">
            <v>48</v>
          </cell>
          <cell r="BD22">
            <v>12</v>
          </cell>
          <cell r="BG22">
            <v>0</v>
          </cell>
          <cell r="BH22">
            <v>0</v>
          </cell>
          <cell r="BI22">
            <v>0</v>
          </cell>
          <cell r="BJ22">
            <v>0</v>
          </cell>
          <cell r="BK22">
            <v>0</v>
          </cell>
          <cell r="BL22">
            <v>2</v>
          </cell>
          <cell r="BM22">
            <v>3</v>
          </cell>
          <cell r="BN22">
            <v>5</v>
          </cell>
          <cell r="BO22">
            <v>17</v>
          </cell>
          <cell r="BP22">
            <v>44</v>
          </cell>
          <cell r="BQ22">
            <v>32</v>
          </cell>
          <cell r="BR22">
            <v>11</v>
          </cell>
          <cell r="BU22">
            <v>8</v>
          </cell>
          <cell r="BV22">
            <v>6</v>
          </cell>
          <cell r="BW22">
            <v>5</v>
          </cell>
          <cell r="BX22">
            <v>0</v>
          </cell>
          <cell r="BY22">
            <v>0</v>
          </cell>
          <cell r="BZ22">
            <v>0</v>
          </cell>
          <cell r="CA22">
            <v>0</v>
          </cell>
          <cell r="CB22">
            <v>0</v>
          </cell>
          <cell r="CC22">
            <v>0</v>
          </cell>
          <cell r="CD22">
            <v>0</v>
          </cell>
          <cell r="CE22">
            <v>0</v>
          </cell>
          <cell r="CF22">
            <v>0</v>
          </cell>
          <cell r="CI22">
            <v>8</v>
          </cell>
          <cell r="CJ22">
            <v>8</v>
          </cell>
          <cell r="CK22">
            <v>18</v>
          </cell>
          <cell r="CL22">
            <v>42</v>
          </cell>
          <cell r="CM22">
            <v>42</v>
          </cell>
          <cell r="CN22">
            <v>16</v>
          </cell>
          <cell r="CO22">
            <v>12</v>
          </cell>
          <cell r="CP22">
            <v>14</v>
          </cell>
          <cell r="CQ22">
            <v>25</v>
          </cell>
          <cell r="CR22">
            <v>50</v>
          </cell>
          <cell r="CS22">
            <v>43</v>
          </cell>
          <cell r="CT22">
            <v>10</v>
          </cell>
        </row>
        <row r="23">
          <cell r="B23" t="str">
            <v>Kalundborg</v>
          </cell>
          <cell r="Q23">
            <v>0</v>
          </cell>
          <cell r="R23">
            <v>0</v>
          </cell>
          <cell r="S23">
            <v>0</v>
          </cell>
          <cell r="T23">
            <v>0</v>
          </cell>
          <cell r="U23">
            <v>0</v>
          </cell>
          <cell r="V23">
            <v>0</v>
          </cell>
          <cell r="W23">
            <v>0</v>
          </cell>
          <cell r="X23">
            <v>0</v>
          </cell>
          <cell r="Y23">
            <v>0</v>
          </cell>
          <cell r="Z23">
            <v>0</v>
          </cell>
          <cell r="AA23">
            <v>0</v>
          </cell>
          <cell r="AB23">
            <v>0</v>
          </cell>
          <cell r="AE23">
            <v>0</v>
          </cell>
          <cell r="AF23">
            <v>0</v>
          </cell>
          <cell r="AG23">
            <v>0</v>
          </cell>
          <cell r="AH23">
            <v>0</v>
          </cell>
          <cell r="AI23">
            <v>0</v>
          </cell>
          <cell r="AJ23">
            <v>2</v>
          </cell>
          <cell r="AK23">
            <v>1</v>
          </cell>
          <cell r="AL23">
            <v>0</v>
          </cell>
          <cell r="AM23">
            <v>1</v>
          </cell>
          <cell r="AN23">
            <v>0</v>
          </cell>
          <cell r="AO23">
            <v>0</v>
          </cell>
          <cell r="AP23">
            <v>0</v>
          </cell>
          <cell r="AS23">
            <v>0</v>
          </cell>
          <cell r="AT23">
            <v>0</v>
          </cell>
          <cell r="AU23">
            <v>0</v>
          </cell>
          <cell r="AV23">
            <v>0</v>
          </cell>
          <cell r="AW23">
            <v>0</v>
          </cell>
          <cell r="AX23">
            <v>0</v>
          </cell>
          <cell r="AY23">
            <v>1</v>
          </cell>
          <cell r="AZ23">
            <v>1</v>
          </cell>
          <cell r="BA23">
            <v>1</v>
          </cell>
          <cell r="BB23">
            <v>0</v>
          </cell>
          <cell r="BC23">
            <v>0</v>
          </cell>
          <cell r="BD23">
            <v>0</v>
          </cell>
          <cell r="BG23">
            <v>0</v>
          </cell>
          <cell r="BH23">
            <v>0</v>
          </cell>
          <cell r="BI23">
            <v>0</v>
          </cell>
          <cell r="BJ23">
            <v>0</v>
          </cell>
          <cell r="BK23">
            <v>0</v>
          </cell>
          <cell r="BL23">
            <v>0</v>
          </cell>
          <cell r="BM23">
            <v>0</v>
          </cell>
          <cell r="BN23">
            <v>0</v>
          </cell>
          <cell r="BO23">
            <v>0</v>
          </cell>
          <cell r="BP23">
            <v>0</v>
          </cell>
          <cell r="BQ23">
            <v>0</v>
          </cell>
          <cell r="BR23">
            <v>0</v>
          </cell>
          <cell r="BU23">
            <v>0</v>
          </cell>
          <cell r="BV23">
            <v>0</v>
          </cell>
          <cell r="BW23">
            <v>0</v>
          </cell>
          <cell r="BX23">
            <v>0</v>
          </cell>
          <cell r="BY23">
            <v>0</v>
          </cell>
          <cell r="BZ23">
            <v>0</v>
          </cell>
          <cell r="CA23">
            <v>0</v>
          </cell>
          <cell r="CB23">
            <v>0</v>
          </cell>
          <cell r="CC23">
            <v>0</v>
          </cell>
          <cell r="CD23">
            <v>0</v>
          </cell>
          <cell r="CE23">
            <v>0</v>
          </cell>
          <cell r="CF23">
            <v>0</v>
          </cell>
          <cell r="CI23">
            <v>0</v>
          </cell>
          <cell r="CJ23">
            <v>0</v>
          </cell>
          <cell r="CK23">
            <v>0</v>
          </cell>
          <cell r="CL23">
            <v>0</v>
          </cell>
          <cell r="CM23">
            <v>0</v>
          </cell>
          <cell r="CN23">
            <v>0</v>
          </cell>
          <cell r="CO23">
            <v>0</v>
          </cell>
          <cell r="CP23">
            <v>0</v>
          </cell>
          <cell r="CQ23">
            <v>0</v>
          </cell>
          <cell r="CR23">
            <v>0</v>
          </cell>
          <cell r="CS23">
            <v>0</v>
          </cell>
          <cell r="CT23">
            <v>0</v>
          </cell>
        </row>
        <row r="24">
          <cell r="B24" t="str">
            <v>Las Palmas</v>
          </cell>
          <cell r="Q24">
            <v>74</v>
          </cell>
          <cell r="R24">
            <v>66</v>
          </cell>
          <cell r="S24">
            <v>64</v>
          </cell>
          <cell r="T24">
            <v>0</v>
          </cell>
          <cell r="U24">
            <v>0</v>
          </cell>
          <cell r="V24">
            <v>0</v>
          </cell>
          <cell r="W24">
            <v>0</v>
          </cell>
          <cell r="X24">
            <v>0</v>
          </cell>
          <cell r="Y24">
            <v>0</v>
          </cell>
          <cell r="Z24">
            <v>0</v>
          </cell>
          <cell r="AA24">
            <v>0</v>
          </cell>
          <cell r="AB24">
            <v>0</v>
          </cell>
          <cell r="AE24">
            <v>83</v>
          </cell>
          <cell r="AF24">
            <v>56</v>
          </cell>
          <cell r="AG24">
            <v>70</v>
          </cell>
          <cell r="AH24">
            <v>60</v>
          </cell>
          <cell r="AI24">
            <v>15</v>
          </cell>
          <cell r="AJ24">
            <v>11</v>
          </cell>
          <cell r="AK24">
            <v>3</v>
          </cell>
          <cell r="AL24">
            <v>4</v>
          </cell>
          <cell r="AM24">
            <v>10</v>
          </cell>
          <cell r="AN24">
            <v>44</v>
          </cell>
          <cell r="AO24">
            <v>98</v>
          </cell>
          <cell r="AP24">
            <v>94</v>
          </cell>
          <cell r="AS24">
            <v>0</v>
          </cell>
          <cell r="AT24">
            <v>0</v>
          </cell>
          <cell r="AU24">
            <v>0</v>
          </cell>
          <cell r="AV24">
            <v>0</v>
          </cell>
          <cell r="AW24">
            <v>0</v>
          </cell>
          <cell r="AX24">
            <v>0</v>
          </cell>
          <cell r="AY24">
            <v>0</v>
          </cell>
          <cell r="AZ24">
            <v>0</v>
          </cell>
          <cell r="BA24">
            <v>0</v>
          </cell>
          <cell r="BB24">
            <v>6</v>
          </cell>
          <cell r="BC24">
            <v>38</v>
          </cell>
          <cell r="BD24">
            <v>36</v>
          </cell>
          <cell r="BG24">
            <v>0</v>
          </cell>
          <cell r="BH24">
            <v>0</v>
          </cell>
          <cell r="BI24">
            <v>0</v>
          </cell>
          <cell r="BJ24">
            <v>0</v>
          </cell>
          <cell r="BK24">
            <v>0</v>
          </cell>
          <cell r="BL24">
            <v>0</v>
          </cell>
          <cell r="BM24">
            <v>0</v>
          </cell>
          <cell r="BN24">
            <v>0</v>
          </cell>
          <cell r="BO24">
            <v>0</v>
          </cell>
          <cell r="BP24">
            <v>0</v>
          </cell>
          <cell r="BQ24">
            <v>0</v>
          </cell>
          <cell r="BR24">
            <v>0</v>
          </cell>
          <cell r="BU24">
            <v>0</v>
          </cell>
          <cell r="BV24">
            <v>0</v>
          </cell>
          <cell r="BW24">
            <v>0</v>
          </cell>
          <cell r="BX24">
            <v>0</v>
          </cell>
          <cell r="BY24">
            <v>0</v>
          </cell>
          <cell r="BZ24">
            <v>0</v>
          </cell>
          <cell r="CA24">
            <v>0</v>
          </cell>
          <cell r="CB24">
            <v>0</v>
          </cell>
          <cell r="CC24">
            <v>0</v>
          </cell>
          <cell r="CD24">
            <v>0</v>
          </cell>
          <cell r="CE24">
            <v>0</v>
          </cell>
          <cell r="CF24">
            <v>0</v>
          </cell>
          <cell r="CI24">
            <v>0</v>
          </cell>
          <cell r="CJ24">
            <v>0</v>
          </cell>
          <cell r="CK24">
            <v>0</v>
          </cell>
          <cell r="CL24">
            <v>0</v>
          </cell>
          <cell r="CM24">
            <v>0</v>
          </cell>
          <cell r="CN24">
            <v>0</v>
          </cell>
          <cell r="CO24">
            <v>0</v>
          </cell>
          <cell r="CP24">
            <v>0</v>
          </cell>
          <cell r="CQ24">
            <v>0</v>
          </cell>
          <cell r="CR24">
            <v>0</v>
          </cell>
          <cell r="CS24">
            <v>0</v>
          </cell>
          <cell r="CT24">
            <v>0</v>
          </cell>
        </row>
        <row r="25">
          <cell r="B25" t="str">
            <v>Tarragona</v>
          </cell>
          <cell r="Q25">
            <v>0</v>
          </cell>
          <cell r="R25">
            <v>0</v>
          </cell>
          <cell r="S25">
            <v>0</v>
          </cell>
          <cell r="T25">
            <v>0</v>
          </cell>
          <cell r="U25">
            <v>0</v>
          </cell>
          <cell r="V25">
            <v>0</v>
          </cell>
          <cell r="W25">
            <v>0</v>
          </cell>
          <cell r="X25">
            <v>0</v>
          </cell>
          <cell r="Y25">
            <v>0</v>
          </cell>
          <cell r="Z25">
            <v>0</v>
          </cell>
          <cell r="AA25">
            <v>0</v>
          </cell>
          <cell r="AB25">
            <v>0</v>
          </cell>
          <cell r="AE25">
            <v>0</v>
          </cell>
          <cell r="AF25">
            <v>0</v>
          </cell>
          <cell r="AG25">
            <v>0</v>
          </cell>
          <cell r="AH25">
            <v>5</v>
          </cell>
          <cell r="AI25">
            <v>10</v>
          </cell>
          <cell r="AJ25">
            <v>5</v>
          </cell>
          <cell r="AK25">
            <v>5</v>
          </cell>
          <cell r="AL25">
            <v>5</v>
          </cell>
          <cell r="AM25">
            <v>8</v>
          </cell>
          <cell r="AN25">
            <v>15</v>
          </cell>
          <cell r="AO25">
            <v>4</v>
          </cell>
          <cell r="AP25">
            <v>0</v>
          </cell>
          <cell r="AS25">
            <v>0</v>
          </cell>
          <cell r="AT25">
            <v>0</v>
          </cell>
          <cell r="AU25">
            <v>0</v>
          </cell>
          <cell r="AV25">
            <v>5</v>
          </cell>
          <cell r="AW25">
            <v>4</v>
          </cell>
          <cell r="AX25">
            <v>1</v>
          </cell>
          <cell r="AY25">
            <v>3</v>
          </cell>
          <cell r="AZ25">
            <v>2</v>
          </cell>
          <cell r="BA25">
            <v>5</v>
          </cell>
          <cell r="BB25">
            <v>14</v>
          </cell>
          <cell r="BC25">
            <v>1</v>
          </cell>
          <cell r="BD25">
            <v>0</v>
          </cell>
          <cell r="BG25">
            <v>0</v>
          </cell>
          <cell r="BH25">
            <v>0</v>
          </cell>
          <cell r="BI25">
            <v>0</v>
          </cell>
          <cell r="BJ25">
            <v>0</v>
          </cell>
          <cell r="BK25">
            <v>0</v>
          </cell>
          <cell r="BL25">
            <v>0</v>
          </cell>
          <cell r="BM25">
            <v>0</v>
          </cell>
          <cell r="BN25">
            <v>0</v>
          </cell>
          <cell r="BO25">
            <v>0</v>
          </cell>
          <cell r="BP25">
            <v>0</v>
          </cell>
          <cell r="BQ25">
            <v>0</v>
          </cell>
          <cell r="BR25">
            <v>0</v>
          </cell>
          <cell r="BU25">
            <v>0</v>
          </cell>
          <cell r="BV25">
            <v>0</v>
          </cell>
          <cell r="BW25">
            <v>0</v>
          </cell>
          <cell r="BX25">
            <v>0</v>
          </cell>
          <cell r="BY25">
            <v>0</v>
          </cell>
          <cell r="BZ25">
            <v>0</v>
          </cell>
          <cell r="CA25">
            <v>0</v>
          </cell>
          <cell r="CB25">
            <v>0</v>
          </cell>
          <cell r="CC25">
            <v>0</v>
          </cell>
          <cell r="CD25">
            <v>0</v>
          </cell>
          <cell r="CE25">
            <v>0</v>
          </cell>
          <cell r="CF25">
            <v>0</v>
          </cell>
          <cell r="CI25">
            <v>0</v>
          </cell>
          <cell r="CJ25">
            <v>0</v>
          </cell>
          <cell r="CK25">
            <v>0</v>
          </cell>
          <cell r="CL25">
            <v>0</v>
          </cell>
          <cell r="CM25">
            <v>0</v>
          </cell>
          <cell r="CN25">
            <v>0</v>
          </cell>
          <cell r="CO25">
            <v>0</v>
          </cell>
          <cell r="CP25">
            <v>0</v>
          </cell>
          <cell r="CQ25">
            <v>0</v>
          </cell>
          <cell r="CR25">
            <v>0</v>
          </cell>
          <cell r="CS25">
            <v>0</v>
          </cell>
          <cell r="CT25">
            <v>0</v>
          </cell>
        </row>
        <row r="26">
          <cell r="B26" t="str">
            <v>Alicante</v>
          </cell>
          <cell r="Q26">
            <v>1</v>
          </cell>
          <cell r="R26">
            <v>0</v>
          </cell>
          <cell r="S26">
            <v>2</v>
          </cell>
          <cell r="T26">
            <v>0</v>
          </cell>
          <cell r="U26">
            <v>0</v>
          </cell>
          <cell r="V26">
            <v>0</v>
          </cell>
          <cell r="W26">
            <v>0</v>
          </cell>
          <cell r="X26">
            <v>0</v>
          </cell>
          <cell r="Y26">
            <v>0</v>
          </cell>
          <cell r="Z26">
            <v>0</v>
          </cell>
          <cell r="AA26">
            <v>0</v>
          </cell>
          <cell r="AB26">
            <v>0</v>
          </cell>
          <cell r="AE26">
            <v>0</v>
          </cell>
          <cell r="AF26">
            <v>0</v>
          </cell>
          <cell r="AG26">
            <v>1</v>
          </cell>
          <cell r="AH26">
            <v>9</v>
          </cell>
          <cell r="AI26">
            <v>12</v>
          </cell>
          <cell r="AJ26">
            <v>3</v>
          </cell>
          <cell r="AK26">
            <v>8</v>
          </cell>
          <cell r="AL26">
            <v>8</v>
          </cell>
          <cell r="AM26">
            <v>9</v>
          </cell>
          <cell r="AN26">
            <v>16</v>
          </cell>
          <cell r="AO26">
            <v>8</v>
          </cell>
          <cell r="AP26">
            <v>1</v>
          </cell>
          <cell r="AS26">
            <v>0</v>
          </cell>
          <cell r="AT26">
            <v>0</v>
          </cell>
          <cell r="AU26">
            <v>0</v>
          </cell>
          <cell r="AV26">
            <v>0</v>
          </cell>
          <cell r="AW26">
            <v>0</v>
          </cell>
          <cell r="AX26">
            <v>0</v>
          </cell>
          <cell r="AY26">
            <v>0</v>
          </cell>
          <cell r="AZ26">
            <v>0</v>
          </cell>
          <cell r="BA26">
            <v>0</v>
          </cell>
          <cell r="BB26">
            <v>0</v>
          </cell>
          <cell r="BC26">
            <v>0</v>
          </cell>
          <cell r="BD26">
            <v>0</v>
          </cell>
          <cell r="BG26">
            <v>0</v>
          </cell>
          <cell r="BH26">
            <v>0</v>
          </cell>
          <cell r="BI26">
            <v>0</v>
          </cell>
          <cell r="BJ26">
            <v>0</v>
          </cell>
          <cell r="BK26">
            <v>0</v>
          </cell>
          <cell r="BL26">
            <v>0</v>
          </cell>
          <cell r="BM26">
            <v>0</v>
          </cell>
          <cell r="BN26">
            <v>0</v>
          </cell>
          <cell r="BO26">
            <v>0</v>
          </cell>
          <cell r="BP26">
            <v>0</v>
          </cell>
          <cell r="BQ26">
            <v>0</v>
          </cell>
          <cell r="BR26">
            <v>0</v>
          </cell>
          <cell r="BU26">
            <v>0</v>
          </cell>
          <cell r="BV26">
            <v>0</v>
          </cell>
          <cell r="BW26">
            <v>0</v>
          </cell>
          <cell r="BX26">
            <v>0</v>
          </cell>
          <cell r="BY26">
            <v>0</v>
          </cell>
          <cell r="BZ26">
            <v>0</v>
          </cell>
          <cell r="CA26">
            <v>0</v>
          </cell>
          <cell r="CB26">
            <v>0</v>
          </cell>
          <cell r="CC26">
            <v>0</v>
          </cell>
          <cell r="CD26">
            <v>0</v>
          </cell>
          <cell r="CE26">
            <v>0</v>
          </cell>
          <cell r="CF26">
            <v>0</v>
          </cell>
          <cell r="CI26">
            <v>0</v>
          </cell>
          <cell r="CJ26">
            <v>0</v>
          </cell>
          <cell r="CK26">
            <v>0</v>
          </cell>
          <cell r="CL26">
            <v>0</v>
          </cell>
          <cell r="CM26">
            <v>0</v>
          </cell>
          <cell r="CN26">
            <v>0</v>
          </cell>
          <cell r="CO26">
            <v>0</v>
          </cell>
          <cell r="CP26">
            <v>0</v>
          </cell>
          <cell r="CQ26">
            <v>0</v>
          </cell>
          <cell r="CR26">
            <v>0</v>
          </cell>
          <cell r="CS26">
            <v>0</v>
          </cell>
          <cell r="CT26">
            <v>0</v>
          </cell>
        </row>
        <row r="27">
          <cell r="B27" t="str">
            <v>Other</v>
          </cell>
          <cell r="Q27">
            <v>0</v>
          </cell>
          <cell r="R27">
            <v>0</v>
          </cell>
          <cell r="S27">
            <v>0</v>
          </cell>
          <cell r="T27">
            <v>0</v>
          </cell>
          <cell r="U27">
            <v>0</v>
          </cell>
          <cell r="V27">
            <v>0</v>
          </cell>
          <cell r="W27">
            <v>0</v>
          </cell>
          <cell r="X27">
            <v>0</v>
          </cell>
          <cell r="Y27">
            <v>0</v>
          </cell>
          <cell r="Z27">
            <v>0</v>
          </cell>
          <cell r="AA27">
            <v>0</v>
          </cell>
          <cell r="AB27">
            <v>0</v>
          </cell>
          <cell r="AE27">
            <v>0</v>
          </cell>
          <cell r="AF27">
            <v>0</v>
          </cell>
          <cell r="AG27">
            <v>0</v>
          </cell>
          <cell r="AH27">
            <v>1</v>
          </cell>
          <cell r="AI27">
            <v>3</v>
          </cell>
          <cell r="AJ27">
            <v>4</v>
          </cell>
          <cell r="AK27">
            <v>3</v>
          </cell>
          <cell r="AL27">
            <v>4</v>
          </cell>
          <cell r="AM27">
            <v>4</v>
          </cell>
          <cell r="AN27">
            <v>2</v>
          </cell>
          <cell r="AO27">
            <v>0</v>
          </cell>
          <cell r="AP27">
            <v>0</v>
          </cell>
          <cell r="AQ27">
            <v>21</v>
          </cell>
          <cell r="AS27">
            <v>0</v>
          </cell>
          <cell r="AT27">
            <v>0</v>
          </cell>
          <cell r="AU27">
            <v>0</v>
          </cell>
          <cell r="AV27">
            <v>1</v>
          </cell>
          <cell r="AW27">
            <v>0</v>
          </cell>
          <cell r="AX27">
            <v>1</v>
          </cell>
          <cell r="AY27">
            <v>3</v>
          </cell>
          <cell r="AZ27">
            <v>2</v>
          </cell>
          <cell r="BA27">
            <v>1</v>
          </cell>
          <cell r="BB27">
            <v>1</v>
          </cell>
          <cell r="BC27">
            <v>0</v>
          </cell>
          <cell r="BD27">
            <v>0</v>
          </cell>
          <cell r="BE27">
            <v>9</v>
          </cell>
          <cell r="BG27">
            <v>0</v>
          </cell>
          <cell r="BH27">
            <v>0</v>
          </cell>
          <cell r="BI27">
            <v>0</v>
          </cell>
          <cell r="BJ27">
            <v>0</v>
          </cell>
          <cell r="BK27">
            <v>0</v>
          </cell>
          <cell r="BL27">
            <v>0</v>
          </cell>
          <cell r="BM27">
            <v>0</v>
          </cell>
          <cell r="BN27">
            <v>0</v>
          </cell>
          <cell r="BO27">
            <v>0</v>
          </cell>
          <cell r="BP27">
            <v>0</v>
          </cell>
          <cell r="BQ27">
            <v>0</v>
          </cell>
          <cell r="BR27">
            <v>0</v>
          </cell>
          <cell r="BS27">
            <v>0</v>
          </cell>
          <cell r="BU27">
            <v>0</v>
          </cell>
          <cell r="BV27">
            <v>0</v>
          </cell>
          <cell r="BW27">
            <v>0</v>
          </cell>
          <cell r="BX27">
            <v>0</v>
          </cell>
          <cell r="BY27">
            <v>0</v>
          </cell>
          <cell r="BZ27">
            <v>0</v>
          </cell>
          <cell r="CA27">
            <v>0</v>
          </cell>
          <cell r="CB27">
            <v>0</v>
          </cell>
          <cell r="CC27">
            <v>0</v>
          </cell>
          <cell r="CD27">
            <v>0</v>
          </cell>
          <cell r="CE27">
            <v>0</v>
          </cell>
          <cell r="CF27">
            <v>0</v>
          </cell>
          <cell r="CG27">
            <v>0</v>
          </cell>
          <cell r="CI27">
            <v>0</v>
          </cell>
          <cell r="CJ27">
            <v>0</v>
          </cell>
          <cell r="CK27">
            <v>0</v>
          </cell>
          <cell r="CL27">
            <v>1</v>
          </cell>
          <cell r="CM27">
            <v>2</v>
          </cell>
          <cell r="CN27">
            <v>5</v>
          </cell>
          <cell r="CO27">
            <v>3</v>
          </cell>
          <cell r="CP27">
            <v>1</v>
          </cell>
          <cell r="CQ27">
            <v>1</v>
          </cell>
          <cell r="CR27">
            <v>3</v>
          </cell>
          <cell r="CS27">
            <v>0</v>
          </cell>
          <cell r="CT27">
            <v>0</v>
          </cell>
          <cell r="CU27">
            <v>16</v>
          </cell>
        </row>
        <row r="28">
          <cell r="B28" t="str">
            <v>Adria</v>
          </cell>
          <cell r="Q28">
            <v>0</v>
          </cell>
          <cell r="R28">
            <v>0</v>
          </cell>
          <cell r="S28">
            <v>0</v>
          </cell>
          <cell r="T28">
            <v>0</v>
          </cell>
          <cell r="U28">
            <v>0</v>
          </cell>
          <cell r="V28">
            <v>0</v>
          </cell>
          <cell r="W28">
            <v>0</v>
          </cell>
          <cell r="X28">
            <v>0</v>
          </cell>
          <cell r="Y28">
            <v>0</v>
          </cell>
          <cell r="Z28">
            <v>0</v>
          </cell>
          <cell r="AA28">
            <v>0</v>
          </cell>
          <cell r="AB28">
            <v>0</v>
          </cell>
          <cell r="AE28">
            <v>0</v>
          </cell>
          <cell r="AF28">
            <v>0</v>
          </cell>
          <cell r="AG28">
            <v>0</v>
          </cell>
          <cell r="AH28">
            <v>1</v>
          </cell>
          <cell r="AI28">
            <v>3</v>
          </cell>
          <cell r="AJ28">
            <v>4</v>
          </cell>
          <cell r="AK28">
            <v>3</v>
          </cell>
          <cell r="AL28">
            <v>4</v>
          </cell>
          <cell r="AM28">
            <v>4</v>
          </cell>
          <cell r="AN28">
            <v>2</v>
          </cell>
          <cell r="AO28">
            <v>0</v>
          </cell>
          <cell r="AP28">
            <v>0</v>
          </cell>
          <cell r="AS28">
            <v>0</v>
          </cell>
          <cell r="AT28">
            <v>0</v>
          </cell>
          <cell r="AU28">
            <v>0</v>
          </cell>
          <cell r="AV28">
            <v>1</v>
          </cell>
          <cell r="AW28">
            <v>0</v>
          </cell>
          <cell r="AX28">
            <v>1</v>
          </cell>
          <cell r="AY28">
            <v>3</v>
          </cell>
          <cell r="AZ28">
            <v>2</v>
          </cell>
          <cell r="BA28">
            <v>1</v>
          </cell>
          <cell r="BB28">
            <v>1</v>
          </cell>
          <cell r="BC28">
            <v>0</v>
          </cell>
          <cell r="BD28">
            <v>0</v>
          </cell>
          <cell r="BG28">
            <v>0</v>
          </cell>
          <cell r="BH28">
            <v>0</v>
          </cell>
          <cell r="BI28">
            <v>0</v>
          </cell>
          <cell r="BJ28">
            <v>0</v>
          </cell>
          <cell r="BK28">
            <v>0</v>
          </cell>
          <cell r="BL28">
            <v>0</v>
          </cell>
          <cell r="BM28">
            <v>0</v>
          </cell>
          <cell r="BN28">
            <v>0</v>
          </cell>
          <cell r="BO28">
            <v>0</v>
          </cell>
          <cell r="BP28">
            <v>0</v>
          </cell>
          <cell r="BQ28">
            <v>0</v>
          </cell>
          <cell r="BR28">
            <v>0</v>
          </cell>
          <cell r="BU28">
            <v>0</v>
          </cell>
          <cell r="BV28">
            <v>0</v>
          </cell>
          <cell r="BW28">
            <v>0</v>
          </cell>
          <cell r="BX28">
            <v>0</v>
          </cell>
          <cell r="BY28">
            <v>0</v>
          </cell>
          <cell r="BZ28">
            <v>0</v>
          </cell>
          <cell r="CA28">
            <v>0</v>
          </cell>
          <cell r="CB28">
            <v>0</v>
          </cell>
          <cell r="CC28">
            <v>0</v>
          </cell>
          <cell r="CD28">
            <v>0</v>
          </cell>
          <cell r="CE28">
            <v>0</v>
          </cell>
          <cell r="CF28">
            <v>0</v>
          </cell>
          <cell r="CI28">
            <v>0</v>
          </cell>
          <cell r="CJ28">
            <v>0</v>
          </cell>
          <cell r="CK28">
            <v>0</v>
          </cell>
          <cell r="CL28">
            <v>1</v>
          </cell>
          <cell r="CM28">
            <v>2</v>
          </cell>
          <cell r="CN28">
            <v>5</v>
          </cell>
          <cell r="CO28">
            <v>3</v>
          </cell>
          <cell r="CP28">
            <v>1</v>
          </cell>
          <cell r="CQ28">
            <v>1</v>
          </cell>
          <cell r="CR28">
            <v>3</v>
          </cell>
          <cell r="CS28">
            <v>0</v>
          </cell>
          <cell r="CT28">
            <v>0</v>
          </cell>
        </row>
        <row r="33">
          <cell r="AE33" t="str">
            <v>January</v>
          </cell>
          <cell r="AF33" t="str">
            <v>February</v>
          </cell>
          <cell r="AG33" t="str">
            <v>March</v>
          </cell>
          <cell r="AH33" t="str">
            <v>April</v>
          </cell>
          <cell r="AI33" t="str">
            <v>May</v>
          </cell>
          <cell r="AJ33" t="str">
            <v>June</v>
          </cell>
          <cell r="AK33" t="str">
            <v>July</v>
          </cell>
          <cell r="AL33" t="str">
            <v>August</v>
          </cell>
          <cell r="AM33" t="str">
            <v>September</v>
          </cell>
          <cell r="AN33" t="str">
            <v>October</v>
          </cell>
          <cell r="AO33" t="str">
            <v>November</v>
          </cell>
          <cell r="AP33" t="str">
            <v>December</v>
          </cell>
        </row>
        <row r="34">
          <cell r="B34" t="str">
            <v>PAX</v>
          </cell>
          <cell r="Q34" t="str">
            <v>FY24</v>
          </cell>
          <cell r="T34" t="str">
            <v>FY25</v>
          </cell>
          <cell r="AE34" t="str">
            <v>FY23</v>
          </cell>
          <cell r="AH34" t="str">
            <v>FY24</v>
          </cell>
          <cell r="AS34" t="str">
            <v>FY22</v>
          </cell>
          <cell r="AV34" t="str">
            <v>FY23</v>
          </cell>
          <cell r="BG34" t="str">
            <v>FY22</v>
          </cell>
          <cell r="BU34" t="str">
            <v>FY20</v>
          </cell>
          <cell r="CL34" t="str">
            <v>FY20</v>
          </cell>
        </row>
        <row r="35">
          <cell r="B35" t="str">
            <v>Americas</v>
          </cell>
          <cell r="Q35">
            <v>808842</v>
          </cell>
          <cell r="R35">
            <v>674695</v>
          </cell>
          <cell r="S35">
            <v>854103</v>
          </cell>
          <cell r="T35">
            <v>0</v>
          </cell>
          <cell r="U35">
            <v>0</v>
          </cell>
          <cell r="V35">
            <v>0</v>
          </cell>
          <cell r="W35">
            <v>0</v>
          </cell>
          <cell r="X35">
            <v>0</v>
          </cell>
          <cell r="Y35">
            <v>0</v>
          </cell>
          <cell r="Z35">
            <v>0</v>
          </cell>
          <cell r="AA35">
            <v>0</v>
          </cell>
          <cell r="AB35">
            <v>0</v>
          </cell>
          <cell r="AE35">
            <v>522949</v>
          </cell>
          <cell r="AF35">
            <v>449661</v>
          </cell>
          <cell r="AG35">
            <v>565574</v>
          </cell>
          <cell r="AH35">
            <v>449751</v>
          </cell>
          <cell r="AI35">
            <v>353242</v>
          </cell>
          <cell r="AJ35">
            <v>359885</v>
          </cell>
          <cell r="AK35">
            <v>396404</v>
          </cell>
          <cell r="AL35">
            <v>375428</v>
          </cell>
          <cell r="AM35">
            <v>313650</v>
          </cell>
          <cell r="AN35">
            <v>282162</v>
          </cell>
          <cell r="AO35">
            <v>497550</v>
          </cell>
          <cell r="AP35">
            <v>666281</v>
          </cell>
          <cell r="AQ35">
            <v>5232537</v>
          </cell>
          <cell r="AS35">
            <v>195612</v>
          </cell>
          <cell r="AT35">
            <v>219545</v>
          </cell>
          <cell r="AU35">
            <v>344501</v>
          </cell>
          <cell r="AV35">
            <v>297788</v>
          </cell>
          <cell r="AW35">
            <v>234968</v>
          </cell>
          <cell r="AX35">
            <v>251675</v>
          </cell>
          <cell r="AY35">
            <v>292122</v>
          </cell>
          <cell r="AZ35">
            <v>278520</v>
          </cell>
          <cell r="BA35">
            <v>280580</v>
          </cell>
          <cell r="BB35">
            <v>268578</v>
          </cell>
          <cell r="BC35">
            <v>410205</v>
          </cell>
          <cell r="BD35">
            <v>518319</v>
          </cell>
          <cell r="BE35">
            <v>3592413</v>
          </cell>
          <cell r="BG35">
            <v>0</v>
          </cell>
          <cell r="BH35">
            <v>0</v>
          </cell>
          <cell r="BI35">
            <v>0</v>
          </cell>
          <cell r="BJ35">
            <v>0</v>
          </cell>
          <cell r="BK35">
            <v>0</v>
          </cell>
          <cell r="BL35">
            <v>5111</v>
          </cell>
          <cell r="BM35">
            <v>30914</v>
          </cell>
          <cell r="BN35">
            <v>66591</v>
          </cell>
          <cell r="BO35">
            <v>83395</v>
          </cell>
          <cell r="BP35">
            <v>143120</v>
          </cell>
          <cell r="BQ35">
            <v>185964</v>
          </cell>
          <cell r="BR35">
            <v>253217</v>
          </cell>
          <cell r="BS35">
            <v>768312</v>
          </cell>
          <cell r="BU35">
            <v>466080</v>
          </cell>
          <cell r="BV35">
            <v>430518</v>
          </cell>
          <cell r="BW35">
            <v>196286</v>
          </cell>
          <cell r="BX35">
            <v>0</v>
          </cell>
          <cell r="BY35">
            <v>0</v>
          </cell>
          <cell r="BZ35">
            <v>0</v>
          </cell>
          <cell r="CA35">
            <v>0</v>
          </cell>
          <cell r="CB35">
            <v>0</v>
          </cell>
          <cell r="CC35">
            <v>0</v>
          </cell>
          <cell r="CD35">
            <v>0</v>
          </cell>
          <cell r="CE35">
            <v>0</v>
          </cell>
          <cell r="CF35">
            <v>0</v>
          </cell>
          <cell r="CG35">
            <v>1092884</v>
          </cell>
          <cell r="CI35">
            <v>525262</v>
          </cell>
          <cell r="CJ35">
            <v>425246</v>
          </cell>
          <cell r="CK35">
            <v>500596</v>
          </cell>
          <cell r="CL35">
            <v>394045</v>
          </cell>
          <cell r="CM35">
            <v>303053</v>
          </cell>
          <cell r="CN35">
            <v>324456</v>
          </cell>
          <cell r="CO35">
            <v>332464</v>
          </cell>
          <cell r="CP35">
            <v>325246</v>
          </cell>
          <cell r="CQ35">
            <v>234453</v>
          </cell>
          <cell r="CR35">
            <v>299863</v>
          </cell>
          <cell r="CS35">
            <v>421184</v>
          </cell>
          <cell r="CT35">
            <v>506611</v>
          </cell>
          <cell r="CU35">
            <v>4592479</v>
          </cell>
        </row>
        <row r="36">
          <cell r="B36" t="str">
            <v>Antigua</v>
          </cell>
          <cell r="Q36">
            <v>154497</v>
          </cell>
          <cell r="R36">
            <v>145442</v>
          </cell>
          <cell r="S36">
            <v>130043</v>
          </cell>
          <cell r="T36">
            <v>0</v>
          </cell>
          <cell r="U36">
            <v>0</v>
          </cell>
          <cell r="V36">
            <v>0</v>
          </cell>
          <cell r="W36">
            <v>0</v>
          </cell>
          <cell r="X36">
            <v>0</v>
          </cell>
          <cell r="Y36">
            <v>0</v>
          </cell>
          <cell r="Z36">
            <v>0</v>
          </cell>
          <cell r="AA36">
            <v>0</v>
          </cell>
          <cell r="AB36">
            <v>0</v>
          </cell>
          <cell r="AE36">
            <v>115964</v>
          </cell>
          <cell r="AF36">
            <v>107254</v>
          </cell>
          <cell r="AG36">
            <v>109432</v>
          </cell>
          <cell r="AH36">
            <v>56930</v>
          </cell>
          <cell r="AI36">
            <v>19347</v>
          </cell>
          <cell r="AJ36">
            <v>4382</v>
          </cell>
          <cell r="AK36">
            <v>10233</v>
          </cell>
          <cell r="AL36">
            <v>6474</v>
          </cell>
          <cell r="AM36">
            <v>0</v>
          </cell>
          <cell r="AN36">
            <v>9326</v>
          </cell>
          <cell r="AO36">
            <v>83904</v>
          </cell>
          <cell r="AP36">
            <v>146536</v>
          </cell>
          <cell r="AS36">
            <v>50794</v>
          </cell>
          <cell r="AT36">
            <v>44710</v>
          </cell>
          <cell r="AU36">
            <v>60824</v>
          </cell>
          <cell r="AV36">
            <v>30815</v>
          </cell>
          <cell r="AW36">
            <v>3881</v>
          </cell>
          <cell r="AX36">
            <v>0</v>
          </cell>
          <cell r="AY36">
            <v>3145</v>
          </cell>
          <cell r="AZ36">
            <v>0</v>
          </cell>
          <cell r="BA36">
            <v>4913</v>
          </cell>
          <cell r="BB36">
            <v>7610</v>
          </cell>
          <cell r="BC36">
            <v>64272</v>
          </cell>
          <cell r="BD36">
            <v>108803</v>
          </cell>
          <cell r="BG36">
            <v>0</v>
          </cell>
          <cell r="BH36">
            <v>0</v>
          </cell>
          <cell r="BI36">
            <v>0</v>
          </cell>
          <cell r="BJ36">
            <v>0</v>
          </cell>
          <cell r="BK36">
            <v>0</v>
          </cell>
          <cell r="BL36">
            <v>0</v>
          </cell>
          <cell r="BM36">
            <v>767</v>
          </cell>
          <cell r="BN36">
            <v>1816</v>
          </cell>
          <cell r="BO36">
            <v>1618</v>
          </cell>
          <cell r="BP36">
            <v>720</v>
          </cell>
          <cell r="BQ36">
            <v>23175</v>
          </cell>
          <cell r="BR36">
            <v>52767</v>
          </cell>
          <cell r="BU36">
            <v>108796</v>
          </cell>
          <cell r="BV36">
            <v>101463</v>
          </cell>
          <cell r="BW36">
            <v>48626</v>
          </cell>
          <cell r="BX36">
            <v>0</v>
          </cell>
          <cell r="BY36">
            <v>0</v>
          </cell>
          <cell r="BZ36">
            <v>0</v>
          </cell>
          <cell r="CA36">
            <v>0</v>
          </cell>
          <cell r="CB36">
            <v>0</v>
          </cell>
          <cell r="CC36">
            <v>0</v>
          </cell>
          <cell r="CD36">
            <v>0</v>
          </cell>
          <cell r="CE36">
            <v>0</v>
          </cell>
          <cell r="CF36">
            <v>0</v>
          </cell>
          <cell r="CI36">
            <v>156866</v>
          </cell>
          <cell r="CJ36">
            <v>119668</v>
          </cell>
          <cell r="CK36">
            <v>108846</v>
          </cell>
          <cell r="CL36">
            <v>46675</v>
          </cell>
          <cell r="CM36">
            <v>15340</v>
          </cell>
          <cell r="CN36">
            <v>13509</v>
          </cell>
          <cell r="CO36">
            <v>10620</v>
          </cell>
          <cell r="CP36">
            <v>9607</v>
          </cell>
          <cell r="CQ36">
            <v>11148</v>
          </cell>
          <cell r="CR36">
            <v>31050</v>
          </cell>
          <cell r="CS36">
            <v>89764</v>
          </cell>
          <cell r="CT36">
            <v>120203</v>
          </cell>
        </row>
        <row r="37">
          <cell r="B37" t="str">
            <v>Nassau</v>
          </cell>
          <cell r="Q37">
            <v>466947</v>
          </cell>
          <cell r="R37">
            <v>439180</v>
          </cell>
          <cell r="S37">
            <v>555885</v>
          </cell>
          <cell r="T37">
            <v>0</v>
          </cell>
          <cell r="U37">
            <v>0</v>
          </cell>
          <cell r="V37">
            <v>0</v>
          </cell>
          <cell r="W37">
            <v>0</v>
          </cell>
          <cell r="X37">
            <v>0</v>
          </cell>
          <cell r="Y37">
            <v>0</v>
          </cell>
          <cell r="Z37">
            <v>0</v>
          </cell>
          <cell r="AA37">
            <v>0</v>
          </cell>
          <cell r="AB37">
            <v>0</v>
          </cell>
          <cell r="AE37">
            <v>406985</v>
          </cell>
          <cell r="AF37">
            <v>342407</v>
          </cell>
          <cell r="AG37">
            <v>456142</v>
          </cell>
          <cell r="AH37">
            <v>392821</v>
          </cell>
          <cell r="AI37">
            <v>319094</v>
          </cell>
          <cell r="AJ37">
            <v>339475</v>
          </cell>
          <cell r="AK37">
            <v>366417</v>
          </cell>
          <cell r="AL37">
            <v>353896</v>
          </cell>
          <cell r="AM37">
            <v>298709</v>
          </cell>
          <cell r="AN37">
            <v>272477</v>
          </cell>
          <cell r="AO37">
            <v>413646</v>
          </cell>
          <cell r="AP37">
            <v>519745</v>
          </cell>
          <cell r="AS37">
            <v>144818</v>
          </cell>
          <cell r="AT37">
            <v>174835</v>
          </cell>
          <cell r="AU37">
            <v>283677</v>
          </cell>
          <cell r="AV37">
            <v>266973</v>
          </cell>
          <cell r="AW37">
            <v>231087</v>
          </cell>
          <cell r="AX37">
            <v>251675</v>
          </cell>
          <cell r="AY37">
            <v>288977</v>
          </cell>
          <cell r="AZ37">
            <v>278520</v>
          </cell>
          <cell r="BA37">
            <v>275667</v>
          </cell>
          <cell r="BB37">
            <v>260968</v>
          </cell>
          <cell r="BC37">
            <v>345933</v>
          </cell>
          <cell r="BD37">
            <v>409516</v>
          </cell>
          <cell r="BG37">
            <v>0</v>
          </cell>
          <cell r="BH37">
            <v>0</v>
          </cell>
          <cell r="BI37">
            <v>0</v>
          </cell>
          <cell r="BJ37">
            <v>0</v>
          </cell>
          <cell r="BK37">
            <v>0</v>
          </cell>
          <cell r="BL37">
            <v>5111</v>
          </cell>
          <cell r="BM37">
            <v>30147</v>
          </cell>
          <cell r="BN37">
            <v>64775</v>
          </cell>
          <cell r="BO37">
            <v>81777</v>
          </cell>
          <cell r="BP37">
            <v>142400</v>
          </cell>
          <cell r="BQ37">
            <v>162789</v>
          </cell>
          <cell r="BR37">
            <v>200450</v>
          </cell>
          <cell r="BU37">
            <v>357284</v>
          </cell>
          <cell r="BV37">
            <v>329055</v>
          </cell>
          <cell r="BW37">
            <v>147660</v>
          </cell>
          <cell r="BX37">
            <v>0</v>
          </cell>
          <cell r="BY37">
            <v>0</v>
          </cell>
          <cell r="BZ37">
            <v>0</v>
          </cell>
          <cell r="CA37">
            <v>0</v>
          </cell>
          <cell r="CB37">
            <v>0</v>
          </cell>
          <cell r="CC37">
            <v>0</v>
          </cell>
          <cell r="CD37">
            <v>0</v>
          </cell>
          <cell r="CE37">
            <v>0</v>
          </cell>
          <cell r="CF37">
            <v>0</v>
          </cell>
          <cell r="CI37">
            <v>368396</v>
          </cell>
          <cell r="CJ37">
            <v>305578</v>
          </cell>
          <cell r="CK37">
            <v>391750</v>
          </cell>
          <cell r="CL37">
            <v>347370</v>
          </cell>
          <cell r="CM37">
            <v>287713</v>
          </cell>
          <cell r="CN37">
            <v>310947</v>
          </cell>
          <cell r="CO37">
            <v>321844</v>
          </cell>
          <cell r="CP37">
            <v>315639</v>
          </cell>
          <cell r="CQ37">
            <v>223305</v>
          </cell>
          <cell r="CR37">
            <v>268813</v>
          </cell>
          <cell r="CS37">
            <v>331420</v>
          </cell>
          <cell r="CT37">
            <v>386408</v>
          </cell>
        </row>
        <row r="38">
          <cell r="B38" t="str">
            <v>Prince Rupert</v>
          </cell>
          <cell r="Q38">
            <v>0</v>
          </cell>
          <cell r="R38">
            <v>0</v>
          </cell>
          <cell r="S38">
            <v>0</v>
          </cell>
          <cell r="T38">
            <v>0</v>
          </cell>
          <cell r="U38">
            <v>0</v>
          </cell>
          <cell r="V38">
            <v>0</v>
          </cell>
          <cell r="W38">
            <v>0</v>
          </cell>
          <cell r="X38">
            <v>0</v>
          </cell>
          <cell r="Y38">
            <v>0</v>
          </cell>
          <cell r="Z38">
            <v>0</v>
          </cell>
          <cell r="AA38">
            <v>0</v>
          </cell>
          <cell r="AB38">
            <v>0</v>
          </cell>
          <cell r="AE38">
            <v>0</v>
          </cell>
          <cell r="AF38">
            <v>0</v>
          </cell>
          <cell r="AG38">
            <v>0</v>
          </cell>
          <cell r="AH38">
            <v>0</v>
          </cell>
          <cell r="AI38">
            <v>14801</v>
          </cell>
          <cell r="AJ38">
            <v>16028</v>
          </cell>
          <cell r="AK38">
            <v>19754</v>
          </cell>
          <cell r="AL38">
            <v>15058</v>
          </cell>
          <cell r="AM38">
            <v>14941</v>
          </cell>
          <cell r="AN38">
            <v>359</v>
          </cell>
          <cell r="AO38">
            <v>0</v>
          </cell>
          <cell r="AP38">
            <v>0</v>
          </cell>
          <cell r="AS38">
            <v>0</v>
          </cell>
          <cell r="AT38">
            <v>0</v>
          </cell>
          <cell r="AU38">
            <v>0</v>
          </cell>
          <cell r="AV38">
            <v>0</v>
          </cell>
          <cell r="AW38">
            <v>0</v>
          </cell>
          <cell r="AX38">
            <v>0</v>
          </cell>
          <cell r="AY38">
            <v>0</v>
          </cell>
          <cell r="AZ38">
            <v>0</v>
          </cell>
          <cell r="BA38">
            <v>0</v>
          </cell>
          <cell r="BB38">
            <v>0</v>
          </cell>
          <cell r="BC38">
            <v>0</v>
          </cell>
          <cell r="BD38">
            <v>0</v>
          </cell>
          <cell r="BG38">
            <v>0</v>
          </cell>
          <cell r="BH38">
            <v>0</v>
          </cell>
          <cell r="BI38">
            <v>0</v>
          </cell>
          <cell r="BJ38">
            <v>0</v>
          </cell>
          <cell r="BK38">
            <v>0</v>
          </cell>
          <cell r="BL38">
            <v>0</v>
          </cell>
          <cell r="BM38">
            <v>0</v>
          </cell>
          <cell r="BN38">
            <v>0</v>
          </cell>
          <cell r="BO38">
            <v>0</v>
          </cell>
          <cell r="BP38">
            <v>0</v>
          </cell>
          <cell r="BQ38">
            <v>0</v>
          </cell>
          <cell r="BR38">
            <v>0</v>
          </cell>
          <cell r="BU38">
            <v>0</v>
          </cell>
          <cell r="BV38">
            <v>0</v>
          </cell>
          <cell r="BW38">
            <v>0</v>
          </cell>
          <cell r="BX38">
            <v>0</v>
          </cell>
          <cell r="BY38">
            <v>0</v>
          </cell>
          <cell r="BZ38">
            <v>0</v>
          </cell>
          <cell r="CA38">
            <v>0</v>
          </cell>
          <cell r="CB38">
            <v>0</v>
          </cell>
          <cell r="CC38">
            <v>0</v>
          </cell>
          <cell r="CD38">
            <v>0</v>
          </cell>
          <cell r="CE38">
            <v>0</v>
          </cell>
          <cell r="CF38">
            <v>0</v>
          </cell>
          <cell r="CI38">
            <v>0</v>
          </cell>
          <cell r="CJ38">
            <v>0</v>
          </cell>
          <cell r="CK38">
            <v>0</v>
          </cell>
          <cell r="CL38">
            <v>0</v>
          </cell>
          <cell r="CM38">
            <v>0</v>
          </cell>
          <cell r="CN38">
            <v>0</v>
          </cell>
          <cell r="CO38">
            <v>0</v>
          </cell>
          <cell r="CP38">
            <v>0</v>
          </cell>
          <cell r="CQ38">
            <v>0</v>
          </cell>
          <cell r="CR38">
            <v>0</v>
          </cell>
          <cell r="CS38">
            <v>0</v>
          </cell>
          <cell r="CT38">
            <v>0</v>
          </cell>
        </row>
        <row r="39">
          <cell r="Q39">
            <v>187398</v>
          </cell>
          <cell r="R39">
            <v>90073</v>
          </cell>
          <cell r="S39">
            <v>168175</v>
          </cell>
          <cell r="T39">
            <v>0</v>
          </cell>
          <cell r="U39">
            <v>0</v>
          </cell>
          <cell r="V39">
            <v>0</v>
          </cell>
          <cell r="W39">
            <v>0</v>
          </cell>
          <cell r="X39">
            <v>0</v>
          </cell>
          <cell r="Y39">
            <v>0</v>
          </cell>
          <cell r="Z39">
            <v>0</v>
          </cell>
          <cell r="AA39">
            <v>0</v>
          </cell>
          <cell r="AB39">
            <v>0</v>
          </cell>
        </row>
        <row r="40">
          <cell r="B40" t="str">
            <v>Central Med</v>
          </cell>
          <cell r="Q40">
            <v>43434</v>
          </cell>
          <cell r="R40">
            <v>31100</v>
          </cell>
          <cell r="S40">
            <v>54338</v>
          </cell>
          <cell r="T40">
            <v>0</v>
          </cell>
          <cell r="U40">
            <v>0</v>
          </cell>
          <cell r="V40">
            <v>0</v>
          </cell>
          <cell r="W40">
            <v>0</v>
          </cell>
          <cell r="X40">
            <v>0</v>
          </cell>
          <cell r="Y40">
            <v>0</v>
          </cell>
          <cell r="Z40">
            <v>0</v>
          </cell>
          <cell r="AA40">
            <v>0</v>
          </cell>
          <cell r="AB40">
            <v>0</v>
          </cell>
          <cell r="AE40">
            <v>15799</v>
          </cell>
          <cell r="AF40">
            <v>24121</v>
          </cell>
          <cell r="AG40">
            <v>43135</v>
          </cell>
          <cell r="AH40">
            <v>107348</v>
          </cell>
          <cell r="AI40">
            <v>161083</v>
          </cell>
          <cell r="AJ40">
            <v>224892</v>
          </cell>
          <cell r="AK40">
            <v>269629</v>
          </cell>
          <cell r="AL40">
            <v>262517</v>
          </cell>
          <cell r="AM40">
            <v>223095</v>
          </cell>
          <cell r="AN40">
            <v>199183</v>
          </cell>
          <cell r="AO40">
            <v>98994</v>
          </cell>
          <cell r="AP40">
            <v>30889</v>
          </cell>
          <cell r="AQ40">
            <v>1660685</v>
          </cell>
          <cell r="AS40">
            <v>1702</v>
          </cell>
          <cell r="AT40">
            <v>6429</v>
          </cell>
          <cell r="AU40">
            <v>28377</v>
          </cell>
          <cell r="AV40">
            <v>60367</v>
          </cell>
          <cell r="AW40">
            <v>82038</v>
          </cell>
          <cell r="AX40">
            <v>121649</v>
          </cell>
          <cell r="AY40">
            <v>133693</v>
          </cell>
          <cell r="AZ40">
            <v>183659</v>
          </cell>
          <cell r="BA40">
            <v>150081</v>
          </cell>
          <cell r="BB40">
            <v>124605</v>
          </cell>
          <cell r="BC40">
            <v>51003</v>
          </cell>
          <cell r="BD40">
            <v>22360</v>
          </cell>
          <cell r="BE40">
            <v>965963</v>
          </cell>
          <cell r="BG40">
            <v>1288</v>
          </cell>
          <cell r="BH40">
            <v>4669</v>
          </cell>
          <cell r="BI40">
            <v>4146</v>
          </cell>
          <cell r="BJ40">
            <v>6002</v>
          </cell>
          <cell r="BK40">
            <v>24481</v>
          </cell>
          <cell r="BL40">
            <v>23467</v>
          </cell>
          <cell r="BM40">
            <v>37562</v>
          </cell>
          <cell r="BN40">
            <v>48391</v>
          </cell>
          <cell r="BO40">
            <v>64266</v>
          </cell>
          <cell r="BP40">
            <v>44045</v>
          </cell>
          <cell r="BQ40">
            <v>29456</v>
          </cell>
          <cell r="BR40">
            <v>13748</v>
          </cell>
          <cell r="BS40">
            <v>301521</v>
          </cell>
          <cell r="BU40">
            <v>23141</v>
          </cell>
          <cell r="BV40">
            <v>17407</v>
          </cell>
          <cell r="BW40">
            <v>565</v>
          </cell>
          <cell r="BX40">
            <v>0</v>
          </cell>
          <cell r="BY40">
            <v>0</v>
          </cell>
          <cell r="BZ40">
            <v>0</v>
          </cell>
          <cell r="CA40">
            <v>0</v>
          </cell>
          <cell r="CB40">
            <v>2541</v>
          </cell>
          <cell r="CC40">
            <v>6072</v>
          </cell>
          <cell r="CD40">
            <v>13954</v>
          </cell>
          <cell r="CE40">
            <v>4854</v>
          </cell>
          <cell r="CF40">
            <v>2141</v>
          </cell>
          <cell r="CG40">
            <v>70675</v>
          </cell>
          <cell r="CI40">
            <v>20627</v>
          </cell>
          <cell r="CJ40">
            <v>26946</v>
          </cell>
          <cell r="CK40">
            <v>32801</v>
          </cell>
          <cell r="CL40">
            <v>147331</v>
          </cell>
          <cell r="CM40">
            <v>165399</v>
          </cell>
          <cell r="CN40">
            <v>167798</v>
          </cell>
          <cell r="CO40">
            <v>174121</v>
          </cell>
          <cell r="CP40">
            <v>180130</v>
          </cell>
          <cell r="CQ40">
            <v>169136</v>
          </cell>
          <cell r="CR40">
            <v>223063</v>
          </cell>
          <cell r="CS40">
            <v>37844</v>
          </cell>
          <cell r="CT40">
            <v>55736</v>
          </cell>
          <cell r="CU40">
            <v>1400932</v>
          </cell>
        </row>
        <row r="41">
          <cell r="B41" t="str">
            <v>Cagliari</v>
          </cell>
          <cell r="Q41">
            <v>13164</v>
          </cell>
          <cell r="R41">
            <v>11836</v>
          </cell>
          <cell r="S41">
            <v>22082</v>
          </cell>
          <cell r="T41">
            <v>0</v>
          </cell>
          <cell r="U41">
            <v>0</v>
          </cell>
          <cell r="V41">
            <v>0</v>
          </cell>
          <cell r="W41">
            <v>0</v>
          </cell>
          <cell r="X41">
            <v>0</v>
          </cell>
          <cell r="Y41">
            <v>0</v>
          </cell>
          <cell r="Z41">
            <v>0</v>
          </cell>
          <cell r="AA41">
            <v>0</v>
          </cell>
          <cell r="AB41">
            <v>0</v>
          </cell>
          <cell r="AE41">
            <v>0</v>
          </cell>
          <cell r="AF41">
            <v>2237</v>
          </cell>
          <cell r="AG41">
            <v>2448</v>
          </cell>
          <cell r="AH41">
            <v>22504</v>
          </cell>
          <cell r="AI41">
            <v>52683</v>
          </cell>
          <cell r="AJ41">
            <v>45141</v>
          </cell>
          <cell r="AK41">
            <v>52499</v>
          </cell>
          <cell r="AL41">
            <v>58714</v>
          </cell>
          <cell r="AM41">
            <v>43998</v>
          </cell>
          <cell r="AN41">
            <v>63336</v>
          </cell>
          <cell r="AO41">
            <v>25567</v>
          </cell>
          <cell r="AP41">
            <v>3992</v>
          </cell>
          <cell r="AS41">
            <v>0</v>
          </cell>
          <cell r="AT41">
            <v>767</v>
          </cell>
          <cell r="AU41">
            <v>2343</v>
          </cell>
          <cell r="AV41">
            <v>11925</v>
          </cell>
          <cell r="AW41">
            <v>14455</v>
          </cell>
          <cell r="AX41">
            <v>17863</v>
          </cell>
          <cell r="AY41">
            <v>18045</v>
          </cell>
          <cell r="AZ41">
            <v>33549</v>
          </cell>
          <cell r="BA41">
            <v>27165</v>
          </cell>
          <cell r="BB41">
            <v>28355</v>
          </cell>
          <cell r="BC41">
            <v>12159</v>
          </cell>
          <cell r="BD41">
            <v>2108</v>
          </cell>
          <cell r="BG41">
            <v>644</v>
          </cell>
          <cell r="BH41">
            <v>639</v>
          </cell>
          <cell r="BI41">
            <v>856</v>
          </cell>
          <cell r="BJ41">
            <v>0</v>
          </cell>
          <cell r="BK41">
            <v>6620</v>
          </cell>
          <cell r="BL41">
            <v>9463</v>
          </cell>
          <cell r="BM41">
            <v>7539</v>
          </cell>
          <cell r="BN41">
            <v>7318</v>
          </cell>
          <cell r="BO41">
            <v>15251</v>
          </cell>
          <cell r="BP41">
            <v>9547</v>
          </cell>
          <cell r="BQ41">
            <v>2016</v>
          </cell>
          <cell r="BR41">
            <v>0</v>
          </cell>
          <cell r="BU41">
            <v>0</v>
          </cell>
          <cell r="BV41">
            <v>892</v>
          </cell>
          <cell r="BW41">
            <v>0</v>
          </cell>
          <cell r="BX41">
            <v>0</v>
          </cell>
          <cell r="BY41">
            <v>0</v>
          </cell>
          <cell r="BZ41">
            <v>0</v>
          </cell>
          <cell r="CA41">
            <v>0</v>
          </cell>
          <cell r="CB41">
            <v>0</v>
          </cell>
          <cell r="CC41">
            <v>448</v>
          </cell>
          <cell r="CD41">
            <v>2472</v>
          </cell>
          <cell r="CE41">
            <v>2381</v>
          </cell>
          <cell r="CF41">
            <v>1096</v>
          </cell>
          <cell r="CI41">
            <v>912</v>
          </cell>
          <cell r="CJ41">
            <v>0</v>
          </cell>
          <cell r="CK41">
            <v>1131</v>
          </cell>
          <cell r="CL41">
            <v>22904</v>
          </cell>
          <cell r="CM41">
            <v>35476</v>
          </cell>
          <cell r="CN41">
            <v>43713</v>
          </cell>
          <cell r="CO41">
            <v>55844</v>
          </cell>
          <cell r="CP41">
            <v>47404</v>
          </cell>
          <cell r="CQ41">
            <v>40377</v>
          </cell>
          <cell r="CR41">
            <v>40976</v>
          </cell>
          <cell r="CS41">
            <v>1326</v>
          </cell>
          <cell r="CT41">
            <v>500</v>
          </cell>
        </row>
        <row r="42">
          <cell r="B42" t="str">
            <v>Catania</v>
          </cell>
          <cell r="Q42">
            <v>913</v>
          </cell>
          <cell r="R42">
            <v>0</v>
          </cell>
          <cell r="S42">
            <v>0</v>
          </cell>
          <cell r="T42">
            <v>0</v>
          </cell>
          <cell r="U42">
            <v>0</v>
          </cell>
          <cell r="V42">
            <v>0</v>
          </cell>
          <cell r="W42">
            <v>0</v>
          </cell>
          <cell r="X42">
            <v>0</v>
          </cell>
          <cell r="Y42">
            <v>0</v>
          </cell>
          <cell r="Z42">
            <v>0</v>
          </cell>
          <cell r="AA42">
            <v>0</v>
          </cell>
          <cell r="AB42">
            <v>0</v>
          </cell>
          <cell r="AE42">
            <v>954</v>
          </cell>
          <cell r="AF42">
            <v>0</v>
          </cell>
          <cell r="AG42">
            <v>4283</v>
          </cell>
          <cell r="AH42">
            <v>18144</v>
          </cell>
          <cell r="AI42">
            <v>17918</v>
          </cell>
          <cell r="AJ42">
            <v>35319</v>
          </cell>
          <cell r="AK42">
            <v>40965</v>
          </cell>
          <cell r="AL42">
            <v>38110</v>
          </cell>
          <cell r="AM42">
            <v>32001</v>
          </cell>
          <cell r="AN42">
            <v>34588</v>
          </cell>
          <cell r="AO42">
            <v>9723</v>
          </cell>
          <cell r="AP42">
            <v>56</v>
          </cell>
          <cell r="AS42">
            <v>0</v>
          </cell>
          <cell r="AT42">
            <v>0</v>
          </cell>
          <cell r="AU42">
            <v>6319</v>
          </cell>
          <cell r="AV42">
            <v>8783</v>
          </cell>
          <cell r="AW42">
            <v>6187</v>
          </cell>
          <cell r="AX42">
            <v>16944</v>
          </cell>
          <cell r="AY42">
            <v>20903</v>
          </cell>
          <cell r="AZ42">
            <v>28158</v>
          </cell>
          <cell r="BA42">
            <v>26979</v>
          </cell>
          <cell r="BB42">
            <v>16423</v>
          </cell>
          <cell r="BC42">
            <v>6931</v>
          </cell>
          <cell r="BD42">
            <v>0</v>
          </cell>
          <cell r="BG42">
            <v>0</v>
          </cell>
          <cell r="BH42">
            <v>0</v>
          </cell>
          <cell r="BI42">
            <v>0</v>
          </cell>
          <cell r="BJ42">
            <v>0</v>
          </cell>
          <cell r="BK42">
            <v>0</v>
          </cell>
          <cell r="BL42">
            <v>0</v>
          </cell>
          <cell r="BM42">
            <v>5110</v>
          </cell>
          <cell r="BN42">
            <v>984</v>
          </cell>
          <cell r="BO42">
            <v>1179</v>
          </cell>
          <cell r="BP42">
            <v>2306</v>
          </cell>
          <cell r="BQ42">
            <v>4608</v>
          </cell>
          <cell r="BR42">
            <v>0</v>
          </cell>
          <cell r="BU42">
            <v>0</v>
          </cell>
          <cell r="BV42">
            <v>0</v>
          </cell>
          <cell r="BW42">
            <v>0</v>
          </cell>
          <cell r="BX42">
            <v>0</v>
          </cell>
          <cell r="BY42">
            <v>0</v>
          </cell>
          <cell r="BZ42">
            <v>0</v>
          </cell>
          <cell r="CA42">
            <v>0</v>
          </cell>
          <cell r="CB42">
            <v>0</v>
          </cell>
          <cell r="CC42">
            <v>1086</v>
          </cell>
          <cell r="CD42">
            <v>3120</v>
          </cell>
          <cell r="CE42">
            <v>0</v>
          </cell>
          <cell r="CF42">
            <v>0</v>
          </cell>
          <cell r="CI42">
            <v>0</v>
          </cell>
          <cell r="CJ42">
            <v>2056</v>
          </cell>
          <cell r="CK42">
            <v>0</v>
          </cell>
          <cell r="CL42">
            <v>30601</v>
          </cell>
          <cell r="CM42">
            <v>27845</v>
          </cell>
          <cell r="CN42">
            <v>21893</v>
          </cell>
          <cell r="CO42">
            <v>15513</v>
          </cell>
          <cell r="CP42">
            <v>23821</v>
          </cell>
          <cell r="CQ42">
            <v>26616</v>
          </cell>
          <cell r="CR42">
            <v>51586</v>
          </cell>
          <cell r="CS42">
            <v>5798</v>
          </cell>
          <cell r="CT42">
            <v>2625</v>
          </cell>
        </row>
        <row r="43">
          <cell r="B43" t="str">
            <v>Crotone</v>
          </cell>
          <cell r="Q43">
            <v>0</v>
          </cell>
          <cell r="R43">
            <v>917</v>
          </cell>
          <cell r="S43">
            <v>914</v>
          </cell>
          <cell r="T43">
            <v>0</v>
          </cell>
          <cell r="U43">
            <v>0</v>
          </cell>
          <cell r="V43">
            <v>0</v>
          </cell>
          <cell r="W43">
            <v>0</v>
          </cell>
          <cell r="X43">
            <v>0</v>
          </cell>
          <cell r="Y43">
            <v>0</v>
          </cell>
          <cell r="Z43">
            <v>0</v>
          </cell>
          <cell r="AA43">
            <v>0</v>
          </cell>
          <cell r="AB43">
            <v>0</v>
          </cell>
          <cell r="AE43">
            <v>0</v>
          </cell>
          <cell r="AF43">
            <v>0</v>
          </cell>
          <cell r="AG43">
            <v>914</v>
          </cell>
          <cell r="AH43">
            <v>1007</v>
          </cell>
          <cell r="AI43">
            <v>3754</v>
          </cell>
          <cell r="AJ43">
            <v>3787</v>
          </cell>
          <cell r="AK43">
            <v>3274</v>
          </cell>
          <cell r="AL43">
            <v>3829</v>
          </cell>
          <cell r="AM43">
            <v>5538</v>
          </cell>
          <cell r="AN43">
            <v>5770</v>
          </cell>
          <cell r="AO43">
            <v>0</v>
          </cell>
          <cell r="AP43">
            <v>0</v>
          </cell>
          <cell r="AS43">
            <v>0</v>
          </cell>
          <cell r="AT43">
            <v>0</v>
          </cell>
          <cell r="AU43">
            <v>0</v>
          </cell>
          <cell r="AV43">
            <v>3069</v>
          </cell>
          <cell r="AW43">
            <v>842</v>
          </cell>
          <cell r="AX43">
            <v>2748</v>
          </cell>
          <cell r="AY43">
            <v>2792</v>
          </cell>
          <cell r="AZ43">
            <v>2728</v>
          </cell>
          <cell r="BA43">
            <v>3780</v>
          </cell>
          <cell r="BB43">
            <v>4428</v>
          </cell>
          <cell r="BC43">
            <v>0</v>
          </cell>
          <cell r="BD43">
            <v>0</v>
          </cell>
          <cell r="BG43">
            <v>0</v>
          </cell>
          <cell r="BH43">
            <v>0</v>
          </cell>
          <cell r="BI43">
            <v>0</v>
          </cell>
          <cell r="BJ43">
            <v>0</v>
          </cell>
          <cell r="BK43">
            <v>0</v>
          </cell>
          <cell r="BL43">
            <v>0</v>
          </cell>
          <cell r="BM43">
            <v>0</v>
          </cell>
          <cell r="BN43">
            <v>0</v>
          </cell>
          <cell r="BO43">
            <v>0</v>
          </cell>
          <cell r="BP43">
            <v>0</v>
          </cell>
          <cell r="BQ43">
            <v>0</v>
          </cell>
          <cell r="BR43">
            <v>0</v>
          </cell>
          <cell r="BU43">
            <v>0</v>
          </cell>
          <cell r="BV43">
            <v>0</v>
          </cell>
          <cell r="BW43">
            <v>0</v>
          </cell>
          <cell r="BX43">
            <v>0</v>
          </cell>
          <cell r="BY43">
            <v>0</v>
          </cell>
          <cell r="BZ43">
            <v>0</v>
          </cell>
          <cell r="CA43">
            <v>0</v>
          </cell>
          <cell r="CB43">
            <v>0</v>
          </cell>
          <cell r="CC43">
            <v>0</v>
          </cell>
          <cell r="CD43">
            <v>0</v>
          </cell>
          <cell r="CE43">
            <v>0</v>
          </cell>
          <cell r="CF43">
            <v>0</v>
          </cell>
          <cell r="CI43">
            <v>0</v>
          </cell>
          <cell r="CJ43">
            <v>0</v>
          </cell>
          <cell r="CK43">
            <v>0</v>
          </cell>
          <cell r="CL43">
            <v>0</v>
          </cell>
          <cell r="CM43">
            <v>0</v>
          </cell>
          <cell r="CN43">
            <v>0</v>
          </cell>
          <cell r="CO43">
            <v>0</v>
          </cell>
          <cell r="CP43">
            <v>0</v>
          </cell>
          <cell r="CQ43">
            <v>0</v>
          </cell>
          <cell r="CR43">
            <v>0</v>
          </cell>
          <cell r="CS43">
            <v>0</v>
          </cell>
          <cell r="CT43">
            <v>0</v>
          </cell>
        </row>
        <row r="44">
          <cell r="B44" t="str">
            <v>Taranto</v>
          </cell>
          <cell r="Q44">
            <v>0</v>
          </cell>
          <cell r="R44">
            <v>0</v>
          </cell>
          <cell r="S44">
            <v>0</v>
          </cell>
          <cell r="T44">
            <v>0</v>
          </cell>
          <cell r="U44">
            <v>0</v>
          </cell>
          <cell r="V44">
            <v>0</v>
          </cell>
          <cell r="W44">
            <v>0</v>
          </cell>
          <cell r="X44">
            <v>0</v>
          </cell>
          <cell r="Y44">
            <v>0</v>
          </cell>
          <cell r="Z44">
            <v>0</v>
          </cell>
          <cell r="AA44">
            <v>0</v>
          </cell>
          <cell r="AB44">
            <v>0</v>
          </cell>
          <cell r="AE44">
            <v>0</v>
          </cell>
          <cell r="AF44">
            <v>0</v>
          </cell>
          <cell r="AG44">
            <v>0</v>
          </cell>
          <cell r="AH44">
            <v>0</v>
          </cell>
          <cell r="AI44">
            <v>8396</v>
          </cell>
          <cell r="AJ44">
            <v>23832</v>
          </cell>
          <cell r="AK44">
            <v>33811</v>
          </cell>
          <cell r="AL44">
            <v>29591</v>
          </cell>
          <cell r="AM44">
            <v>31193</v>
          </cell>
          <cell r="AN44">
            <v>7424</v>
          </cell>
          <cell r="AO44">
            <v>4130</v>
          </cell>
          <cell r="AP44">
            <v>0</v>
          </cell>
          <cell r="AS44">
            <v>0</v>
          </cell>
          <cell r="AT44">
            <v>0</v>
          </cell>
          <cell r="AU44">
            <v>558</v>
          </cell>
          <cell r="AV44">
            <v>5973</v>
          </cell>
          <cell r="AW44">
            <v>11669</v>
          </cell>
          <cell r="AX44">
            <v>13672</v>
          </cell>
          <cell r="AY44">
            <v>18349</v>
          </cell>
          <cell r="AZ44">
            <v>22766</v>
          </cell>
          <cell r="BA44">
            <v>14657</v>
          </cell>
          <cell r="BB44">
            <v>16069</v>
          </cell>
          <cell r="BC44">
            <v>5097</v>
          </cell>
          <cell r="BD44">
            <v>0</v>
          </cell>
          <cell r="BG44">
            <v>0</v>
          </cell>
          <cell r="BH44">
            <v>0</v>
          </cell>
          <cell r="BI44">
            <v>0</v>
          </cell>
          <cell r="BJ44">
            <v>0</v>
          </cell>
          <cell r="BK44">
            <v>6285</v>
          </cell>
          <cell r="BL44">
            <v>8145</v>
          </cell>
          <cell r="BM44">
            <v>10864</v>
          </cell>
          <cell r="BN44">
            <v>15989</v>
          </cell>
          <cell r="BO44">
            <v>16371</v>
          </cell>
          <cell r="BP44">
            <v>15989</v>
          </cell>
          <cell r="BQ44">
            <v>6666</v>
          </cell>
          <cell r="BR44">
            <v>0</v>
          </cell>
          <cell r="BU44">
            <v>0</v>
          </cell>
          <cell r="BV44">
            <v>0</v>
          </cell>
          <cell r="BW44">
            <v>0</v>
          </cell>
          <cell r="BX44">
            <v>0</v>
          </cell>
          <cell r="BY44">
            <v>0</v>
          </cell>
          <cell r="BZ44">
            <v>0</v>
          </cell>
          <cell r="CA44">
            <v>0</v>
          </cell>
          <cell r="CB44">
            <v>0</v>
          </cell>
          <cell r="CC44">
            <v>0</v>
          </cell>
          <cell r="CD44">
            <v>0</v>
          </cell>
          <cell r="CE44">
            <v>0</v>
          </cell>
          <cell r="CF44">
            <v>0</v>
          </cell>
          <cell r="CI44">
            <v>0</v>
          </cell>
          <cell r="CJ44">
            <v>0</v>
          </cell>
          <cell r="CK44">
            <v>0</v>
          </cell>
          <cell r="CL44">
            <v>0</v>
          </cell>
          <cell r="CM44">
            <v>0</v>
          </cell>
          <cell r="CN44">
            <v>0</v>
          </cell>
          <cell r="CO44">
            <v>0</v>
          </cell>
          <cell r="CP44">
            <v>0</v>
          </cell>
          <cell r="CQ44">
            <v>0</v>
          </cell>
          <cell r="CR44">
            <v>0</v>
          </cell>
          <cell r="CS44">
            <v>0</v>
          </cell>
          <cell r="CT44">
            <v>0</v>
          </cell>
        </row>
        <row r="45">
          <cell r="B45" t="str">
            <v>Valletta</v>
          </cell>
          <cell r="Q45">
            <v>29357</v>
          </cell>
          <cell r="R45">
            <v>18347</v>
          </cell>
          <cell r="S45">
            <v>31342</v>
          </cell>
          <cell r="T45">
            <v>0</v>
          </cell>
          <cell r="U45">
            <v>0</v>
          </cell>
          <cell r="V45">
            <v>0</v>
          </cell>
          <cell r="W45">
            <v>0</v>
          </cell>
          <cell r="X45">
            <v>0</v>
          </cell>
          <cell r="Y45">
            <v>0</v>
          </cell>
          <cell r="Z45">
            <v>0</v>
          </cell>
          <cell r="AA45">
            <v>0</v>
          </cell>
          <cell r="AB45">
            <v>0</v>
          </cell>
          <cell r="AE45">
            <v>14845</v>
          </cell>
          <cell r="AF45">
            <v>21884</v>
          </cell>
          <cell r="AG45">
            <v>35490</v>
          </cell>
          <cell r="AH45">
            <v>65693</v>
          </cell>
          <cell r="AI45">
            <v>78332</v>
          </cell>
          <cell r="AJ45">
            <v>116813</v>
          </cell>
          <cell r="AK45">
            <v>139080</v>
          </cell>
          <cell r="AL45">
            <v>132273</v>
          </cell>
          <cell r="AM45">
            <v>110365</v>
          </cell>
          <cell r="AN45">
            <v>88065</v>
          </cell>
          <cell r="AO45">
            <v>59574</v>
          </cell>
          <cell r="AP45">
            <v>26841</v>
          </cell>
          <cell r="AS45">
            <v>1702</v>
          </cell>
          <cell r="AT45">
            <v>5662</v>
          </cell>
          <cell r="AU45">
            <v>19157</v>
          </cell>
          <cell r="AV45">
            <v>30617</v>
          </cell>
          <cell r="AW45">
            <v>48885</v>
          </cell>
          <cell r="AX45">
            <v>70422</v>
          </cell>
          <cell r="AY45">
            <v>73604</v>
          </cell>
          <cell r="AZ45">
            <v>96458</v>
          </cell>
          <cell r="BA45">
            <v>77500</v>
          </cell>
          <cell r="BB45">
            <v>59330</v>
          </cell>
          <cell r="BC45">
            <v>26816</v>
          </cell>
          <cell r="BD45">
            <v>20252</v>
          </cell>
          <cell r="BG45">
            <v>644</v>
          </cell>
          <cell r="BH45">
            <v>4030</v>
          </cell>
          <cell r="BI45">
            <v>3290</v>
          </cell>
          <cell r="BJ45">
            <v>6002</v>
          </cell>
          <cell r="BK45">
            <v>11576</v>
          </cell>
          <cell r="BL45">
            <v>5859</v>
          </cell>
          <cell r="BM45">
            <v>14049</v>
          </cell>
          <cell r="BN45">
            <v>24100</v>
          </cell>
          <cell r="BO45">
            <v>31465</v>
          </cell>
          <cell r="BP45">
            <v>16203</v>
          </cell>
          <cell r="BQ45">
            <v>16166</v>
          </cell>
          <cell r="BR45">
            <v>13748</v>
          </cell>
          <cell r="BU45">
            <v>23141</v>
          </cell>
          <cell r="BV45">
            <v>16515</v>
          </cell>
          <cell r="BW45">
            <v>565</v>
          </cell>
          <cell r="BX45">
            <v>0</v>
          </cell>
          <cell r="BY45">
            <v>0</v>
          </cell>
          <cell r="BZ45">
            <v>0</v>
          </cell>
          <cell r="CA45">
            <v>0</v>
          </cell>
          <cell r="CB45">
            <v>2541</v>
          </cell>
          <cell r="CC45">
            <v>4538</v>
          </cell>
          <cell r="CD45">
            <v>8362</v>
          </cell>
          <cell r="CE45">
            <v>2473</v>
          </cell>
          <cell r="CF45">
            <v>1045</v>
          </cell>
          <cell r="CI45">
            <v>19715</v>
          </cell>
          <cell r="CJ45">
            <v>24890</v>
          </cell>
          <cell r="CK45">
            <v>31670</v>
          </cell>
          <cell r="CL45">
            <v>93826</v>
          </cell>
          <cell r="CM45">
            <v>102078</v>
          </cell>
          <cell r="CN45">
            <v>102192</v>
          </cell>
          <cell r="CO45">
            <v>102764</v>
          </cell>
          <cell r="CP45">
            <v>108905</v>
          </cell>
          <cell r="CQ45">
            <v>102143</v>
          </cell>
          <cell r="CR45">
            <v>130501</v>
          </cell>
          <cell r="CS45">
            <v>30720</v>
          </cell>
          <cell r="CT45">
            <v>52611</v>
          </cell>
        </row>
        <row r="46">
          <cell r="B46" t="str">
            <v>East Med</v>
          </cell>
          <cell r="Q46">
            <v>2840</v>
          </cell>
          <cell r="R46">
            <v>5580</v>
          </cell>
          <cell r="S46">
            <v>31321</v>
          </cell>
          <cell r="T46">
            <v>0</v>
          </cell>
          <cell r="U46">
            <v>0</v>
          </cell>
          <cell r="V46">
            <v>0</v>
          </cell>
          <cell r="W46">
            <v>0</v>
          </cell>
          <cell r="X46">
            <v>0</v>
          </cell>
          <cell r="Y46">
            <v>0</v>
          </cell>
          <cell r="Z46">
            <v>0</v>
          </cell>
          <cell r="AA46">
            <v>0</v>
          </cell>
          <cell r="AB46">
            <v>0</v>
          </cell>
          <cell r="AE46">
            <v>3860</v>
          </cell>
          <cell r="AF46">
            <v>2252</v>
          </cell>
          <cell r="AG46">
            <v>14734</v>
          </cell>
          <cell r="AH46">
            <v>66302</v>
          </cell>
          <cell r="AI46">
            <v>137318</v>
          </cell>
          <cell r="AJ46">
            <v>169314</v>
          </cell>
          <cell r="AK46">
            <v>203881</v>
          </cell>
          <cell r="AL46">
            <v>234330</v>
          </cell>
          <cell r="AM46">
            <v>181434</v>
          </cell>
          <cell r="AN46">
            <v>211817</v>
          </cell>
          <cell r="AO46">
            <v>44881</v>
          </cell>
          <cell r="AP46">
            <v>7403</v>
          </cell>
          <cell r="AQ46">
            <v>1277526</v>
          </cell>
          <cell r="AS46">
            <v>814</v>
          </cell>
          <cell r="AT46">
            <v>925</v>
          </cell>
          <cell r="AU46">
            <v>1346</v>
          </cell>
          <cell r="AV46">
            <v>32576</v>
          </cell>
          <cell r="AW46">
            <v>88575</v>
          </cell>
          <cell r="AX46">
            <v>118355</v>
          </cell>
          <cell r="AY46">
            <v>138433</v>
          </cell>
          <cell r="AZ46">
            <v>185619</v>
          </cell>
          <cell r="BA46">
            <v>137415</v>
          </cell>
          <cell r="BB46">
            <v>133084</v>
          </cell>
          <cell r="BC46">
            <v>43590</v>
          </cell>
          <cell r="BD46">
            <v>6763</v>
          </cell>
          <cell r="BE46">
            <v>887495</v>
          </cell>
          <cell r="BG46">
            <v>0</v>
          </cell>
          <cell r="BH46">
            <v>0</v>
          </cell>
          <cell r="BI46">
            <v>0</v>
          </cell>
          <cell r="BJ46">
            <v>0</v>
          </cell>
          <cell r="BK46">
            <v>0</v>
          </cell>
          <cell r="BL46">
            <v>0</v>
          </cell>
          <cell r="BM46">
            <v>468</v>
          </cell>
          <cell r="BN46">
            <v>850</v>
          </cell>
          <cell r="BO46">
            <v>3224</v>
          </cell>
          <cell r="BP46">
            <v>6450</v>
          </cell>
          <cell r="BQ46">
            <v>5685</v>
          </cell>
          <cell r="BR46">
            <v>864</v>
          </cell>
          <cell r="BS46">
            <v>17541</v>
          </cell>
          <cell r="BU46">
            <v>823</v>
          </cell>
          <cell r="BV46">
            <v>43</v>
          </cell>
          <cell r="BW46">
            <v>887</v>
          </cell>
          <cell r="BX46">
            <v>0</v>
          </cell>
          <cell r="BY46">
            <v>0</v>
          </cell>
          <cell r="BZ46">
            <v>2213</v>
          </cell>
          <cell r="CA46">
            <v>6080.9999999999982</v>
          </cell>
          <cell r="CB46">
            <v>0</v>
          </cell>
          <cell r="CC46">
            <v>0</v>
          </cell>
          <cell r="CD46">
            <v>0</v>
          </cell>
          <cell r="CE46">
            <v>0</v>
          </cell>
          <cell r="CF46">
            <v>0</v>
          </cell>
          <cell r="CG46">
            <v>10046.999999999998</v>
          </cell>
          <cell r="CI46">
            <v>440</v>
          </cell>
          <cell r="CJ46">
            <v>1168</v>
          </cell>
          <cell r="CK46">
            <v>4876</v>
          </cell>
          <cell r="CL46">
            <v>36063</v>
          </cell>
          <cell r="CM46">
            <v>66376</v>
          </cell>
          <cell r="CN46">
            <v>77859</v>
          </cell>
          <cell r="CO46">
            <v>97604</v>
          </cell>
          <cell r="CP46">
            <v>126823</v>
          </cell>
          <cell r="CQ46">
            <v>76553</v>
          </cell>
          <cell r="CR46">
            <v>67246</v>
          </cell>
          <cell r="CS46">
            <v>20135</v>
          </cell>
          <cell r="CT46">
            <v>10787</v>
          </cell>
          <cell r="CU46">
            <v>585930</v>
          </cell>
        </row>
        <row r="47">
          <cell r="B47" t="str">
            <v>Ege</v>
          </cell>
          <cell r="Q47">
            <v>1803</v>
          </cell>
          <cell r="R47">
            <v>4887</v>
          </cell>
          <cell r="S47">
            <v>29177</v>
          </cell>
          <cell r="T47">
            <v>0</v>
          </cell>
          <cell r="U47">
            <v>0</v>
          </cell>
          <cell r="V47">
            <v>0</v>
          </cell>
          <cell r="W47">
            <v>0</v>
          </cell>
          <cell r="X47">
            <v>0</v>
          </cell>
          <cell r="Y47">
            <v>0</v>
          </cell>
          <cell r="Z47">
            <v>0</v>
          </cell>
          <cell r="AA47">
            <v>0</v>
          </cell>
          <cell r="AB47">
            <v>0</v>
          </cell>
          <cell r="AE47">
            <v>3235</v>
          </cell>
          <cell r="AF47">
            <v>1760</v>
          </cell>
          <cell r="AG47">
            <v>14659</v>
          </cell>
          <cell r="AH47">
            <v>47778</v>
          </cell>
          <cell r="AI47">
            <v>103735</v>
          </cell>
          <cell r="AJ47">
            <v>119315</v>
          </cell>
          <cell r="AK47">
            <v>143073</v>
          </cell>
          <cell r="AL47">
            <v>159520</v>
          </cell>
          <cell r="AM47">
            <v>129358</v>
          </cell>
          <cell r="AN47">
            <v>141281</v>
          </cell>
          <cell r="AO47">
            <v>42142</v>
          </cell>
          <cell r="AP47">
            <v>4594</v>
          </cell>
          <cell r="AS47">
            <v>814</v>
          </cell>
          <cell r="AT47">
            <v>294</v>
          </cell>
          <cell r="AU47">
            <v>364</v>
          </cell>
          <cell r="AV47">
            <v>20711</v>
          </cell>
          <cell r="AW47">
            <v>59883</v>
          </cell>
          <cell r="AX47">
            <v>76372</v>
          </cell>
          <cell r="AY47">
            <v>81190</v>
          </cell>
          <cell r="AZ47">
            <v>102518</v>
          </cell>
          <cell r="BA47">
            <v>80246</v>
          </cell>
          <cell r="BB47">
            <v>102128</v>
          </cell>
          <cell r="BC47">
            <v>31307</v>
          </cell>
          <cell r="BD47">
            <v>6157</v>
          </cell>
          <cell r="BG47">
            <v>0</v>
          </cell>
          <cell r="BH47">
            <v>0</v>
          </cell>
          <cell r="BI47">
            <v>0</v>
          </cell>
          <cell r="BJ47">
            <v>0</v>
          </cell>
          <cell r="BK47">
            <v>0</v>
          </cell>
          <cell r="BL47">
            <v>0</v>
          </cell>
          <cell r="BM47">
            <v>0</v>
          </cell>
          <cell r="BN47">
            <v>0</v>
          </cell>
          <cell r="BO47">
            <v>424</v>
          </cell>
          <cell r="BP47">
            <v>3111</v>
          </cell>
          <cell r="BQ47">
            <v>4212</v>
          </cell>
          <cell r="BR47">
            <v>864</v>
          </cell>
          <cell r="BU47">
            <v>823</v>
          </cell>
          <cell r="BV47">
            <v>43</v>
          </cell>
          <cell r="BW47">
            <v>887</v>
          </cell>
          <cell r="BX47">
            <v>0</v>
          </cell>
          <cell r="BY47">
            <v>0</v>
          </cell>
          <cell r="BZ47">
            <v>0</v>
          </cell>
          <cell r="CA47">
            <v>0</v>
          </cell>
          <cell r="CB47">
            <v>0</v>
          </cell>
          <cell r="CC47">
            <v>0</v>
          </cell>
          <cell r="CD47">
            <v>0</v>
          </cell>
          <cell r="CE47">
            <v>0</v>
          </cell>
          <cell r="CF47">
            <v>0</v>
          </cell>
          <cell r="CI47">
            <v>12</v>
          </cell>
          <cell r="CJ47">
            <v>583</v>
          </cell>
          <cell r="CK47">
            <v>4555</v>
          </cell>
          <cell r="CL47">
            <v>14253</v>
          </cell>
          <cell r="CM47">
            <v>23341</v>
          </cell>
          <cell r="CN47">
            <v>33808</v>
          </cell>
          <cell r="CO47">
            <v>40651</v>
          </cell>
          <cell r="CP47">
            <v>50351</v>
          </cell>
          <cell r="CQ47">
            <v>35836</v>
          </cell>
          <cell r="CR47">
            <v>28163</v>
          </cell>
          <cell r="CS47">
            <v>13055</v>
          </cell>
          <cell r="CT47">
            <v>9813</v>
          </cell>
        </row>
        <row r="48">
          <cell r="B48" t="str">
            <v>Bodrum</v>
          </cell>
          <cell r="Q48">
            <v>1037</v>
          </cell>
          <cell r="R48">
            <v>693</v>
          </cell>
          <cell r="S48">
            <v>1239</v>
          </cell>
          <cell r="T48">
            <v>0</v>
          </cell>
          <cell r="U48">
            <v>0</v>
          </cell>
          <cell r="V48">
            <v>0</v>
          </cell>
          <cell r="W48">
            <v>0</v>
          </cell>
          <cell r="X48">
            <v>0</v>
          </cell>
          <cell r="Y48">
            <v>0</v>
          </cell>
          <cell r="Z48">
            <v>0</v>
          </cell>
          <cell r="AA48">
            <v>0</v>
          </cell>
          <cell r="AB48">
            <v>0</v>
          </cell>
          <cell r="AE48">
            <v>625</v>
          </cell>
          <cell r="AF48">
            <v>492</v>
          </cell>
          <cell r="AG48">
            <v>75</v>
          </cell>
          <cell r="AH48">
            <v>869</v>
          </cell>
          <cell r="AI48">
            <v>22383</v>
          </cell>
          <cell r="AJ48">
            <v>28799</v>
          </cell>
          <cell r="AK48">
            <v>38094</v>
          </cell>
          <cell r="AL48">
            <v>43499</v>
          </cell>
          <cell r="AM48">
            <v>34012</v>
          </cell>
          <cell r="AN48">
            <v>41640</v>
          </cell>
          <cell r="AO48">
            <v>2194</v>
          </cell>
          <cell r="AP48">
            <v>2809</v>
          </cell>
          <cell r="AS48">
            <v>0</v>
          </cell>
          <cell r="AT48">
            <v>0</v>
          </cell>
          <cell r="AU48">
            <v>728</v>
          </cell>
          <cell r="AV48">
            <v>5386</v>
          </cell>
          <cell r="AW48">
            <v>18099</v>
          </cell>
          <cell r="AX48">
            <v>26705</v>
          </cell>
          <cell r="AY48">
            <v>34134</v>
          </cell>
          <cell r="AZ48">
            <v>43111</v>
          </cell>
          <cell r="BA48">
            <v>36650</v>
          </cell>
          <cell r="BB48">
            <v>18029</v>
          </cell>
          <cell r="BC48">
            <v>7032</v>
          </cell>
          <cell r="BD48">
            <v>558</v>
          </cell>
          <cell r="BG48">
            <v>0</v>
          </cell>
          <cell r="BH48">
            <v>0</v>
          </cell>
          <cell r="BI48">
            <v>0</v>
          </cell>
          <cell r="BJ48">
            <v>0</v>
          </cell>
          <cell r="BK48">
            <v>0</v>
          </cell>
          <cell r="BL48">
            <v>0</v>
          </cell>
          <cell r="BM48">
            <v>0</v>
          </cell>
          <cell r="BN48">
            <v>0</v>
          </cell>
          <cell r="BO48">
            <v>218</v>
          </cell>
          <cell r="BP48">
            <v>0</v>
          </cell>
          <cell r="BQ48">
            <v>208</v>
          </cell>
          <cell r="BR48">
            <v>0</v>
          </cell>
          <cell r="BU48">
            <v>0</v>
          </cell>
          <cell r="BV48">
            <v>0</v>
          </cell>
          <cell r="BW48">
            <v>0</v>
          </cell>
          <cell r="BX48">
            <v>0</v>
          </cell>
          <cell r="BY48">
            <v>0</v>
          </cell>
          <cell r="BZ48">
            <v>0</v>
          </cell>
          <cell r="CA48">
            <v>0</v>
          </cell>
          <cell r="CB48">
            <v>0</v>
          </cell>
          <cell r="CC48">
            <v>0</v>
          </cell>
          <cell r="CD48">
            <v>0</v>
          </cell>
          <cell r="CE48">
            <v>0</v>
          </cell>
          <cell r="CF48">
            <v>0</v>
          </cell>
          <cell r="CI48">
            <v>428</v>
          </cell>
          <cell r="CJ48">
            <v>585</v>
          </cell>
          <cell r="CK48">
            <v>321</v>
          </cell>
          <cell r="CL48">
            <v>6809</v>
          </cell>
          <cell r="CM48">
            <v>13058</v>
          </cell>
          <cell r="CN48">
            <v>18058</v>
          </cell>
          <cell r="CO48">
            <v>22459</v>
          </cell>
          <cell r="CP48">
            <v>28996</v>
          </cell>
          <cell r="CQ48">
            <v>20872</v>
          </cell>
          <cell r="CR48">
            <v>11287</v>
          </cell>
          <cell r="CS48">
            <v>742</v>
          </cell>
          <cell r="CT48">
            <v>681</v>
          </cell>
        </row>
        <row r="49">
          <cell r="B49" t="str">
            <v>Zadar</v>
          </cell>
          <cell r="Q49">
            <v>0</v>
          </cell>
          <cell r="R49">
            <v>0</v>
          </cell>
          <cell r="S49">
            <v>905</v>
          </cell>
          <cell r="T49">
            <v>0</v>
          </cell>
          <cell r="U49">
            <v>0</v>
          </cell>
          <cell r="V49">
            <v>0</v>
          </cell>
          <cell r="W49">
            <v>0</v>
          </cell>
          <cell r="X49">
            <v>0</v>
          </cell>
          <cell r="Y49">
            <v>0</v>
          </cell>
          <cell r="Z49">
            <v>0</v>
          </cell>
          <cell r="AA49">
            <v>0</v>
          </cell>
          <cell r="AB49">
            <v>0</v>
          </cell>
          <cell r="AE49">
            <v>0</v>
          </cell>
          <cell r="AF49">
            <v>0</v>
          </cell>
          <cell r="AG49">
            <v>0</v>
          </cell>
          <cell r="AH49">
            <v>17655</v>
          </cell>
          <cell r="AI49">
            <v>11200</v>
          </cell>
          <cell r="AJ49">
            <v>21200</v>
          </cell>
          <cell r="AK49">
            <v>22714</v>
          </cell>
          <cell r="AL49">
            <v>31311</v>
          </cell>
          <cell r="AM49">
            <v>18064</v>
          </cell>
          <cell r="AN49">
            <v>28896</v>
          </cell>
          <cell r="AO49">
            <v>545</v>
          </cell>
          <cell r="AP49">
            <v>0</v>
          </cell>
          <cell r="AS49">
            <v>0</v>
          </cell>
          <cell r="AT49">
            <v>631</v>
          </cell>
          <cell r="AU49">
            <v>254</v>
          </cell>
          <cell r="AV49">
            <v>6479</v>
          </cell>
          <cell r="AW49">
            <v>10593</v>
          </cell>
          <cell r="AX49">
            <v>15278</v>
          </cell>
          <cell r="AY49">
            <v>23109</v>
          </cell>
          <cell r="AZ49">
            <v>39990</v>
          </cell>
          <cell r="BA49">
            <v>20519</v>
          </cell>
          <cell r="BB49">
            <v>12927</v>
          </cell>
          <cell r="BC49">
            <v>5251</v>
          </cell>
          <cell r="BD49">
            <v>48</v>
          </cell>
          <cell r="BG49">
            <v>0</v>
          </cell>
          <cell r="BH49">
            <v>0</v>
          </cell>
          <cell r="BI49">
            <v>0</v>
          </cell>
          <cell r="BJ49">
            <v>0</v>
          </cell>
          <cell r="BK49">
            <v>0</v>
          </cell>
          <cell r="BL49">
            <v>0</v>
          </cell>
          <cell r="BM49">
            <v>468</v>
          </cell>
          <cell r="BN49">
            <v>850</v>
          </cell>
          <cell r="BO49">
            <v>2582</v>
          </cell>
          <cell r="BP49">
            <v>3339</v>
          </cell>
          <cell r="BQ49">
            <v>1265</v>
          </cell>
          <cell r="BR49">
            <v>0</v>
          </cell>
          <cell r="BU49">
            <v>0</v>
          </cell>
          <cell r="BV49">
            <v>0</v>
          </cell>
          <cell r="BW49">
            <v>0</v>
          </cell>
          <cell r="BX49">
            <v>0</v>
          </cell>
          <cell r="BY49">
            <v>0</v>
          </cell>
          <cell r="BZ49">
            <v>2213</v>
          </cell>
          <cell r="CA49">
            <v>6080.9999999999982</v>
          </cell>
          <cell r="CB49">
            <v>0</v>
          </cell>
          <cell r="CC49">
            <v>0</v>
          </cell>
          <cell r="CD49">
            <v>0</v>
          </cell>
          <cell r="CE49">
            <v>0</v>
          </cell>
          <cell r="CF49">
            <v>0</v>
          </cell>
          <cell r="CI49">
            <v>0</v>
          </cell>
          <cell r="CJ49">
            <v>0</v>
          </cell>
          <cell r="CK49">
            <v>0</v>
          </cell>
          <cell r="CL49">
            <v>15001</v>
          </cell>
          <cell r="CM49">
            <v>29977</v>
          </cell>
          <cell r="CN49">
            <v>25993</v>
          </cell>
          <cell r="CO49">
            <v>34494</v>
          </cell>
          <cell r="CP49">
            <v>47476</v>
          </cell>
          <cell r="CQ49">
            <v>19845</v>
          </cell>
          <cell r="CR49">
            <v>27796</v>
          </cell>
          <cell r="CS49">
            <v>6338</v>
          </cell>
          <cell r="CT49">
            <v>293</v>
          </cell>
        </row>
        <row r="50">
          <cell r="B50" t="str">
            <v>West Med &amp; Atlantic</v>
          </cell>
          <cell r="Q50">
            <v>307845</v>
          </cell>
          <cell r="R50">
            <v>288593</v>
          </cell>
          <cell r="S50">
            <v>316617</v>
          </cell>
          <cell r="T50">
            <v>0</v>
          </cell>
          <cell r="U50">
            <v>0</v>
          </cell>
          <cell r="V50">
            <v>0</v>
          </cell>
          <cell r="W50">
            <v>0</v>
          </cell>
          <cell r="X50">
            <v>0</v>
          </cell>
          <cell r="Y50">
            <v>0</v>
          </cell>
          <cell r="Z50">
            <v>0</v>
          </cell>
          <cell r="AA50">
            <v>0</v>
          </cell>
          <cell r="AB50">
            <v>0</v>
          </cell>
          <cell r="AE50">
            <v>290797</v>
          </cell>
          <cell r="AF50">
            <v>247607</v>
          </cell>
          <cell r="AG50">
            <v>297870</v>
          </cell>
          <cell r="AH50">
            <v>352703</v>
          </cell>
          <cell r="AI50">
            <v>390316</v>
          </cell>
          <cell r="AJ50">
            <v>333361</v>
          </cell>
          <cell r="AK50">
            <v>395689</v>
          </cell>
          <cell r="AL50">
            <v>371804</v>
          </cell>
          <cell r="AM50">
            <v>374705</v>
          </cell>
          <cell r="AN50">
            <v>513716</v>
          </cell>
          <cell r="AO50">
            <v>507202</v>
          </cell>
          <cell r="AP50">
            <v>373407</v>
          </cell>
          <cell r="AQ50">
            <v>4449177</v>
          </cell>
          <cell r="AS50">
            <v>21828</v>
          </cell>
          <cell r="AT50">
            <v>14032</v>
          </cell>
          <cell r="AU50">
            <v>32594</v>
          </cell>
          <cell r="AV50">
            <v>115809</v>
          </cell>
          <cell r="AW50">
            <v>173929</v>
          </cell>
          <cell r="AX50">
            <v>183895</v>
          </cell>
          <cell r="AY50">
            <v>287462</v>
          </cell>
          <cell r="AZ50">
            <v>239102</v>
          </cell>
          <cell r="BA50">
            <v>267710</v>
          </cell>
          <cell r="BB50">
            <v>338461</v>
          </cell>
          <cell r="BC50">
            <v>274849</v>
          </cell>
          <cell r="BD50">
            <v>215490</v>
          </cell>
          <cell r="BE50">
            <v>2165161</v>
          </cell>
          <cell r="BG50">
            <v>0</v>
          </cell>
          <cell r="BH50">
            <v>0</v>
          </cell>
          <cell r="BI50">
            <v>0</v>
          </cell>
          <cell r="BJ50">
            <v>0</v>
          </cell>
          <cell r="BK50">
            <v>0</v>
          </cell>
          <cell r="BL50">
            <v>4923</v>
          </cell>
          <cell r="BM50">
            <v>23553</v>
          </cell>
          <cell r="BN50">
            <v>49688</v>
          </cell>
          <cell r="BO50">
            <v>89719</v>
          </cell>
          <cell r="BP50">
            <v>174505</v>
          </cell>
          <cell r="BQ50">
            <v>83507</v>
          </cell>
          <cell r="BR50">
            <v>39214</v>
          </cell>
          <cell r="BS50">
            <v>465109</v>
          </cell>
          <cell r="BU50">
            <v>64994</v>
          </cell>
          <cell r="BV50">
            <v>47023</v>
          </cell>
          <cell r="BW50">
            <v>28535</v>
          </cell>
          <cell r="BX50">
            <v>0</v>
          </cell>
          <cell r="BY50">
            <v>0</v>
          </cell>
          <cell r="BZ50">
            <v>0</v>
          </cell>
          <cell r="CA50">
            <v>0</v>
          </cell>
          <cell r="CB50">
            <v>0</v>
          </cell>
          <cell r="CC50">
            <v>0</v>
          </cell>
          <cell r="CD50">
            <v>0</v>
          </cell>
          <cell r="CE50">
            <v>0</v>
          </cell>
          <cell r="CF50">
            <v>0</v>
          </cell>
          <cell r="CG50">
            <v>140552</v>
          </cell>
          <cell r="CI50">
            <v>74523</v>
          </cell>
          <cell r="CJ50">
            <v>59703</v>
          </cell>
          <cell r="CK50">
            <v>117674</v>
          </cell>
          <cell r="CL50">
            <v>212740</v>
          </cell>
          <cell r="CM50">
            <v>300445</v>
          </cell>
          <cell r="CN50">
            <v>275367</v>
          </cell>
          <cell r="CO50">
            <v>261197</v>
          </cell>
          <cell r="CP50">
            <v>291759</v>
          </cell>
          <cell r="CQ50">
            <v>304036</v>
          </cell>
          <cell r="CR50">
            <v>332808</v>
          </cell>
          <cell r="CS50">
            <v>263747</v>
          </cell>
          <cell r="CT50">
            <v>58943</v>
          </cell>
          <cell r="CU50">
            <v>2552942</v>
          </cell>
        </row>
        <row r="51">
          <cell r="B51" t="str">
            <v>Barcelona</v>
          </cell>
          <cell r="Q51">
            <v>62353</v>
          </cell>
          <cell r="R51">
            <v>54135</v>
          </cell>
          <cell r="S51">
            <v>73647</v>
          </cell>
          <cell r="T51">
            <v>0</v>
          </cell>
          <cell r="U51">
            <v>0</v>
          </cell>
          <cell r="V51">
            <v>0</v>
          </cell>
          <cell r="W51">
            <v>0</v>
          </cell>
          <cell r="X51">
            <v>0</v>
          </cell>
          <cell r="Y51">
            <v>0</v>
          </cell>
          <cell r="Z51">
            <v>0</v>
          </cell>
          <cell r="AA51">
            <v>0</v>
          </cell>
          <cell r="AB51">
            <v>0</v>
          </cell>
          <cell r="AE51">
            <v>57963</v>
          </cell>
          <cell r="AF51">
            <v>49705</v>
          </cell>
          <cell r="AG51">
            <v>78453</v>
          </cell>
          <cell r="AH51">
            <v>130659</v>
          </cell>
          <cell r="AI51">
            <v>269981</v>
          </cell>
          <cell r="AJ51">
            <v>254818</v>
          </cell>
          <cell r="AK51">
            <v>299119</v>
          </cell>
          <cell r="AL51">
            <v>271339</v>
          </cell>
          <cell r="AM51">
            <v>246564</v>
          </cell>
          <cell r="AN51">
            <v>277085</v>
          </cell>
          <cell r="AO51">
            <v>163922</v>
          </cell>
          <cell r="AP51">
            <v>75671</v>
          </cell>
          <cell r="AS51">
            <v>17621</v>
          </cell>
          <cell r="AT51">
            <v>12256</v>
          </cell>
          <cell r="AU51">
            <v>23566</v>
          </cell>
          <cell r="AV51">
            <v>82366</v>
          </cell>
          <cell r="AW51">
            <v>135620</v>
          </cell>
          <cell r="AX51">
            <v>165164</v>
          </cell>
          <cell r="AY51">
            <v>239079</v>
          </cell>
          <cell r="AZ51">
            <v>200933</v>
          </cell>
          <cell r="BA51">
            <v>218519</v>
          </cell>
          <cell r="BB51">
            <v>231829</v>
          </cell>
          <cell r="BC51">
            <v>105887</v>
          </cell>
          <cell r="BD51">
            <v>70302</v>
          </cell>
          <cell r="BG51">
            <v>0</v>
          </cell>
          <cell r="BH51">
            <v>0</v>
          </cell>
          <cell r="BI51">
            <v>0</v>
          </cell>
          <cell r="BJ51">
            <v>0</v>
          </cell>
          <cell r="BK51">
            <v>0</v>
          </cell>
          <cell r="BL51">
            <v>2850</v>
          </cell>
          <cell r="BM51">
            <v>19216</v>
          </cell>
          <cell r="BN51">
            <v>44839</v>
          </cell>
          <cell r="BO51">
            <v>71351</v>
          </cell>
          <cell r="BP51">
            <v>126208</v>
          </cell>
          <cell r="BQ51">
            <v>52045</v>
          </cell>
          <cell r="BR51">
            <v>29227</v>
          </cell>
          <cell r="BU51">
            <v>49587</v>
          </cell>
          <cell r="BV51">
            <v>35963</v>
          </cell>
          <cell r="BW51">
            <v>14830</v>
          </cell>
          <cell r="BX51">
            <v>0</v>
          </cell>
          <cell r="BY51">
            <v>0</v>
          </cell>
          <cell r="BZ51">
            <v>0</v>
          </cell>
          <cell r="CA51">
            <v>0</v>
          </cell>
          <cell r="CB51">
            <v>0</v>
          </cell>
          <cell r="CC51">
            <v>0</v>
          </cell>
          <cell r="CD51">
            <v>0</v>
          </cell>
          <cell r="CE51">
            <v>0</v>
          </cell>
          <cell r="CF51">
            <v>0</v>
          </cell>
          <cell r="CI51">
            <v>60654</v>
          </cell>
          <cell r="CJ51">
            <v>48390</v>
          </cell>
          <cell r="CK51">
            <v>88828</v>
          </cell>
          <cell r="CL51">
            <v>151111</v>
          </cell>
          <cell r="CM51">
            <v>235058</v>
          </cell>
          <cell r="CN51">
            <v>255458</v>
          </cell>
          <cell r="CO51">
            <v>246023</v>
          </cell>
          <cell r="CP51">
            <v>268810</v>
          </cell>
          <cell r="CQ51">
            <v>259930</v>
          </cell>
          <cell r="CR51">
            <v>242123</v>
          </cell>
          <cell r="CS51">
            <v>177611</v>
          </cell>
          <cell r="CT51">
            <v>42890</v>
          </cell>
        </row>
        <row r="52">
          <cell r="B52" t="str">
            <v>Malaga</v>
          </cell>
          <cell r="Q52">
            <v>10308</v>
          </cell>
          <cell r="R52">
            <v>1055</v>
          </cell>
          <cell r="S52">
            <v>7195</v>
          </cell>
          <cell r="T52">
            <v>0</v>
          </cell>
          <cell r="U52">
            <v>0</v>
          </cell>
          <cell r="V52">
            <v>0</v>
          </cell>
          <cell r="W52">
            <v>0</v>
          </cell>
          <cell r="X52">
            <v>0</v>
          </cell>
          <cell r="Y52">
            <v>0</v>
          </cell>
          <cell r="Z52">
            <v>0</v>
          </cell>
          <cell r="AA52">
            <v>0</v>
          </cell>
          <cell r="AB52">
            <v>0</v>
          </cell>
          <cell r="AE52">
            <v>14995</v>
          </cell>
          <cell r="AF52">
            <v>14775</v>
          </cell>
          <cell r="AG52">
            <v>26606</v>
          </cell>
          <cell r="AH52">
            <v>44561</v>
          </cell>
          <cell r="AI52">
            <v>66581</v>
          </cell>
          <cell r="AJ52">
            <v>26315</v>
          </cell>
          <cell r="AK52">
            <v>42871</v>
          </cell>
          <cell r="AL52">
            <v>33672</v>
          </cell>
          <cell r="AM52">
            <v>48852</v>
          </cell>
          <cell r="AN52">
            <v>69973</v>
          </cell>
          <cell r="AO52">
            <v>98688</v>
          </cell>
          <cell r="AP52">
            <v>15355</v>
          </cell>
          <cell r="AS52">
            <v>4207</v>
          </cell>
          <cell r="AT52">
            <v>1776</v>
          </cell>
          <cell r="AU52">
            <v>9028</v>
          </cell>
          <cell r="AV52">
            <v>32526</v>
          </cell>
          <cell r="AW52">
            <v>32398</v>
          </cell>
          <cell r="AX52">
            <v>17172</v>
          </cell>
          <cell r="AY52">
            <v>32335</v>
          </cell>
          <cell r="AZ52">
            <v>26253</v>
          </cell>
          <cell r="BA52">
            <v>30901</v>
          </cell>
          <cell r="BB52">
            <v>66427</v>
          </cell>
          <cell r="BC52">
            <v>69361</v>
          </cell>
          <cell r="BD52">
            <v>18088</v>
          </cell>
          <cell r="BG52">
            <v>0</v>
          </cell>
          <cell r="BH52">
            <v>0</v>
          </cell>
          <cell r="BI52">
            <v>0</v>
          </cell>
          <cell r="BJ52">
            <v>0</v>
          </cell>
          <cell r="BK52">
            <v>0</v>
          </cell>
          <cell r="BL52">
            <v>2073</v>
          </cell>
          <cell r="BM52">
            <v>4337</v>
          </cell>
          <cell r="BN52">
            <v>4849</v>
          </cell>
          <cell r="BO52">
            <v>18368</v>
          </cell>
          <cell r="BP52">
            <v>48297</v>
          </cell>
          <cell r="BQ52">
            <v>31462</v>
          </cell>
          <cell r="BR52">
            <v>9987</v>
          </cell>
          <cell r="BU52">
            <v>15407</v>
          </cell>
          <cell r="BV52">
            <v>11060</v>
          </cell>
          <cell r="BW52">
            <v>13705</v>
          </cell>
          <cell r="BX52">
            <v>0</v>
          </cell>
          <cell r="BY52">
            <v>0</v>
          </cell>
          <cell r="BZ52">
            <v>0</v>
          </cell>
          <cell r="CA52">
            <v>0</v>
          </cell>
          <cell r="CB52">
            <v>0</v>
          </cell>
          <cell r="CC52">
            <v>0</v>
          </cell>
          <cell r="CD52">
            <v>0</v>
          </cell>
          <cell r="CE52">
            <v>0</v>
          </cell>
          <cell r="CF52">
            <v>0</v>
          </cell>
          <cell r="CI52">
            <v>13869</v>
          </cell>
          <cell r="CJ52">
            <v>11313</v>
          </cell>
          <cell r="CK52">
            <v>28846</v>
          </cell>
          <cell r="CL52">
            <v>61629</v>
          </cell>
          <cell r="CM52">
            <v>65387</v>
          </cell>
          <cell r="CN52">
            <v>19909</v>
          </cell>
          <cell r="CO52">
            <v>15174</v>
          </cell>
          <cell r="CP52">
            <v>22949</v>
          </cell>
          <cell r="CQ52">
            <v>44106</v>
          </cell>
          <cell r="CR52">
            <v>90685</v>
          </cell>
          <cell r="CS52">
            <v>86136</v>
          </cell>
          <cell r="CT52">
            <v>16053</v>
          </cell>
        </row>
        <row r="53">
          <cell r="B53" t="str">
            <v>Kalundborg</v>
          </cell>
          <cell r="Q53">
            <v>0</v>
          </cell>
          <cell r="R53">
            <v>0</v>
          </cell>
          <cell r="S53">
            <v>0</v>
          </cell>
          <cell r="T53">
            <v>0</v>
          </cell>
          <cell r="U53">
            <v>0</v>
          </cell>
          <cell r="V53">
            <v>0</v>
          </cell>
          <cell r="W53">
            <v>0</v>
          </cell>
          <cell r="X53">
            <v>0</v>
          </cell>
          <cell r="Y53">
            <v>0</v>
          </cell>
          <cell r="Z53">
            <v>0</v>
          </cell>
          <cell r="AA53">
            <v>0</v>
          </cell>
          <cell r="AB53">
            <v>0</v>
          </cell>
          <cell r="AE53">
            <v>0</v>
          </cell>
          <cell r="AF53">
            <v>0</v>
          </cell>
          <cell r="AG53">
            <v>0</v>
          </cell>
          <cell r="AH53">
            <v>0</v>
          </cell>
          <cell r="AI53">
            <v>0</v>
          </cell>
          <cell r="AJ53">
            <v>12056</v>
          </cell>
          <cell r="AK53">
            <v>2128</v>
          </cell>
          <cell r="AL53">
            <v>0</v>
          </cell>
          <cell r="AM53">
            <v>1202</v>
          </cell>
          <cell r="AN53">
            <v>0</v>
          </cell>
          <cell r="AO53">
            <v>0</v>
          </cell>
          <cell r="AP53">
            <v>0</v>
          </cell>
          <cell r="AS53">
            <v>0</v>
          </cell>
          <cell r="AT53">
            <v>0</v>
          </cell>
          <cell r="AU53">
            <v>0</v>
          </cell>
          <cell r="AV53">
            <v>0</v>
          </cell>
          <cell r="AW53">
            <v>0</v>
          </cell>
          <cell r="AX53">
            <v>0</v>
          </cell>
          <cell r="AY53">
            <v>3937</v>
          </cell>
          <cell r="AZ53">
            <v>5614</v>
          </cell>
          <cell r="BA53">
            <v>4369</v>
          </cell>
          <cell r="BB53">
            <v>0</v>
          </cell>
          <cell r="BC53">
            <v>0</v>
          </cell>
          <cell r="BD53">
            <v>0</v>
          </cell>
          <cell r="BG53">
            <v>0</v>
          </cell>
          <cell r="BH53">
            <v>0</v>
          </cell>
          <cell r="BI53">
            <v>0</v>
          </cell>
          <cell r="BJ53">
            <v>0</v>
          </cell>
          <cell r="BK53">
            <v>0</v>
          </cell>
          <cell r="BL53">
            <v>0</v>
          </cell>
          <cell r="BM53">
            <v>0</v>
          </cell>
          <cell r="BN53">
            <v>0</v>
          </cell>
          <cell r="BO53">
            <v>0</v>
          </cell>
          <cell r="BP53">
            <v>0</v>
          </cell>
          <cell r="BQ53">
            <v>0</v>
          </cell>
          <cell r="BR53">
            <v>0</v>
          </cell>
          <cell r="BU53">
            <v>0</v>
          </cell>
          <cell r="BV53">
            <v>0</v>
          </cell>
          <cell r="BW53">
            <v>0</v>
          </cell>
          <cell r="BX53">
            <v>0</v>
          </cell>
          <cell r="BY53">
            <v>0</v>
          </cell>
          <cell r="BZ53">
            <v>0</v>
          </cell>
          <cell r="CA53">
            <v>0</v>
          </cell>
          <cell r="CB53">
            <v>0</v>
          </cell>
          <cell r="CC53">
            <v>0</v>
          </cell>
          <cell r="CD53">
            <v>0</v>
          </cell>
          <cell r="CE53">
            <v>0</v>
          </cell>
          <cell r="CF53">
            <v>0</v>
          </cell>
          <cell r="CI53">
            <v>0</v>
          </cell>
          <cell r="CJ53">
            <v>0</v>
          </cell>
          <cell r="CK53">
            <v>0</v>
          </cell>
          <cell r="CL53">
            <v>0</v>
          </cell>
          <cell r="CM53">
            <v>0</v>
          </cell>
          <cell r="CN53">
            <v>0</v>
          </cell>
          <cell r="CO53">
            <v>0</v>
          </cell>
          <cell r="CP53">
            <v>0</v>
          </cell>
          <cell r="CQ53">
            <v>0</v>
          </cell>
          <cell r="CR53">
            <v>0</v>
          </cell>
          <cell r="CS53">
            <v>0</v>
          </cell>
          <cell r="CT53">
            <v>0</v>
          </cell>
        </row>
        <row r="54">
          <cell r="B54" t="str">
            <v>Las Palmas</v>
          </cell>
          <cell r="Q54">
            <v>233023</v>
          </cell>
          <cell r="R54">
            <v>233403</v>
          </cell>
          <cell r="S54">
            <v>233321</v>
          </cell>
          <cell r="T54">
            <v>0</v>
          </cell>
          <cell r="U54">
            <v>0</v>
          </cell>
          <cell r="V54">
            <v>0</v>
          </cell>
          <cell r="W54">
            <v>0</v>
          </cell>
          <cell r="X54">
            <v>0</v>
          </cell>
          <cell r="Y54">
            <v>0</v>
          </cell>
          <cell r="Z54">
            <v>0</v>
          </cell>
          <cell r="AA54">
            <v>0</v>
          </cell>
          <cell r="AB54">
            <v>0</v>
          </cell>
          <cell r="AE54">
            <v>217839</v>
          </cell>
          <cell r="AF54">
            <v>183127</v>
          </cell>
          <cell r="AG54">
            <v>190745</v>
          </cell>
          <cell r="AH54">
            <v>162203</v>
          </cell>
          <cell r="AI54">
            <v>17768</v>
          </cell>
          <cell r="AJ54">
            <v>20459</v>
          </cell>
          <cell r="AK54">
            <v>7185</v>
          </cell>
          <cell r="AL54">
            <v>18814</v>
          </cell>
          <cell r="AM54">
            <v>38109</v>
          </cell>
          <cell r="AN54">
            <v>113803</v>
          </cell>
          <cell r="AO54">
            <v>221588</v>
          </cell>
          <cell r="AP54">
            <v>277280</v>
          </cell>
          <cell r="AS54">
            <v>0</v>
          </cell>
          <cell r="AT54">
            <v>0</v>
          </cell>
          <cell r="AU54">
            <v>0</v>
          </cell>
          <cell r="AV54">
            <v>0</v>
          </cell>
          <cell r="AW54">
            <v>0</v>
          </cell>
          <cell r="AX54">
            <v>0</v>
          </cell>
          <cell r="AY54">
            <v>0</v>
          </cell>
          <cell r="AZ54">
            <v>0</v>
          </cell>
          <cell r="BA54">
            <v>0</v>
          </cell>
          <cell r="BB54">
            <v>16371</v>
          </cell>
          <cell r="BC54">
            <v>99553</v>
          </cell>
          <cell r="BD54">
            <v>127100</v>
          </cell>
          <cell r="BG54">
            <v>0</v>
          </cell>
          <cell r="BH54">
            <v>0</v>
          </cell>
          <cell r="BI54">
            <v>0</v>
          </cell>
          <cell r="BJ54">
            <v>0</v>
          </cell>
          <cell r="BK54">
            <v>0</v>
          </cell>
          <cell r="BL54">
            <v>0</v>
          </cell>
          <cell r="BM54">
            <v>0</v>
          </cell>
          <cell r="BN54">
            <v>0</v>
          </cell>
          <cell r="BO54">
            <v>0</v>
          </cell>
          <cell r="BP54">
            <v>0</v>
          </cell>
          <cell r="BQ54">
            <v>0</v>
          </cell>
          <cell r="BR54">
            <v>0</v>
          </cell>
          <cell r="BU54">
            <v>0</v>
          </cell>
          <cell r="BV54">
            <v>0</v>
          </cell>
          <cell r="BW54">
            <v>0</v>
          </cell>
          <cell r="BX54">
            <v>0</v>
          </cell>
          <cell r="BY54">
            <v>0</v>
          </cell>
          <cell r="BZ54">
            <v>0</v>
          </cell>
          <cell r="CA54">
            <v>0</v>
          </cell>
          <cell r="CB54">
            <v>0</v>
          </cell>
          <cell r="CC54">
            <v>0</v>
          </cell>
          <cell r="CD54">
            <v>0</v>
          </cell>
          <cell r="CE54">
            <v>0</v>
          </cell>
          <cell r="CF54">
            <v>0</v>
          </cell>
          <cell r="CI54">
            <v>0</v>
          </cell>
          <cell r="CJ54">
            <v>0</v>
          </cell>
          <cell r="CK54">
            <v>0</v>
          </cell>
          <cell r="CL54">
            <v>0</v>
          </cell>
          <cell r="CM54">
            <v>0</v>
          </cell>
          <cell r="CN54">
            <v>0</v>
          </cell>
          <cell r="CO54">
            <v>0</v>
          </cell>
          <cell r="CP54">
            <v>0</v>
          </cell>
          <cell r="CQ54">
            <v>0</v>
          </cell>
          <cell r="CR54">
            <v>0</v>
          </cell>
          <cell r="CS54">
            <v>0</v>
          </cell>
          <cell r="CT54">
            <v>0</v>
          </cell>
        </row>
        <row r="55">
          <cell r="B55" t="str">
            <v>Tarragona</v>
          </cell>
          <cell r="Q55">
            <v>0</v>
          </cell>
          <cell r="R55">
            <v>0</v>
          </cell>
          <cell r="S55">
            <v>0</v>
          </cell>
          <cell r="T55">
            <v>0</v>
          </cell>
          <cell r="U55">
            <v>0</v>
          </cell>
          <cell r="V55">
            <v>0</v>
          </cell>
          <cell r="W55">
            <v>0</v>
          </cell>
          <cell r="X55">
            <v>0</v>
          </cell>
          <cell r="Y55">
            <v>0</v>
          </cell>
          <cell r="Z55">
            <v>0</v>
          </cell>
          <cell r="AA55">
            <v>0</v>
          </cell>
          <cell r="AB55">
            <v>0</v>
          </cell>
          <cell r="AE55">
            <v>0</v>
          </cell>
          <cell r="AF55">
            <v>0</v>
          </cell>
          <cell r="AG55">
            <v>0</v>
          </cell>
          <cell r="AH55">
            <v>2708</v>
          </cell>
          <cell r="AI55">
            <v>17066</v>
          </cell>
          <cell r="AJ55">
            <v>13323</v>
          </cell>
          <cell r="AK55">
            <v>15957</v>
          </cell>
          <cell r="AL55">
            <v>14835</v>
          </cell>
          <cell r="AM55">
            <v>18528</v>
          </cell>
          <cell r="AN55">
            <v>24775</v>
          </cell>
          <cell r="AO55">
            <v>7834</v>
          </cell>
          <cell r="AP55">
            <v>0</v>
          </cell>
          <cell r="AS55">
            <v>0</v>
          </cell>
          <cell r="AT55">
            <v>0</v>
          </cell>
          <cell r="AU55">
            <v>0</v>
          </cell>
          <cell r="AV55">
            <v>917</v>
          </cell>
          <cell r="AW55">
            <v>5911</v>
          </cell>
          <cell r="AX55">
            <v>1559</v>
          </cell>
          <cell r="AY55">
            <v>12111</v>
          </cell>
          <cell r="AZ55">
            <v>6302</v>
          </cell>
          <cell r="BA55">
            <v>13921</v>
          </cell>
          <cell r="BB55">
            <v>23834</v>
          </cell>
          <cell r="BC55">
            <v>48</v>
          </cell>
          <cell r="BD55">
            <v>0</v>
          </cell>
          <cell r="BG55">
            <v>0</v>
          </cell>
          <cell r="BH55">
            <v>0</v>
          </cell>
          <cell r="BI55">
            <v>0</v>
          </cell>
          <cell r="BJ55">
            <v>0</v>
          </cell>
          <cell r="BK55">
            <v>0</v>
          </cell>
          <cell r="BL55">
            <v>0</v>
          </cell>
          <cell r="BM55">
            <v>0</v>
          </cell>
          <cell r="BN55">
            <v>0</v>
          </cell>
          <cell r="BO55">
            <v>0</v>
          </cell>
          <cell r="BP55">
            <v>0</v>
          </cell>
          <cell r="BQ55">
            <v>0</v>
          </cell>
          <cell r="BR55">
            <v>0</v>
          </cell>
          <cell r="BU55">
            <v>0</v>
          </cell>
          <cell r="BV55">
            <v>0</v>
          </cell>
          <cell r="BW55">
            <v>0</v>
          </cell>
          <cell r="BX55">
            <v>0</v>
          </cell>
          <cell r="BY55">
            <v>0</v>
          </cell>
          <cell r="BZ55">
            <v>0</v>
          </cell>
          <cell r="CA55">
            <v>0</v>
          </cell>
          <cell r="CB55">
            <v>0</v>
          </cell>
          <cell r="CC55">
            <v>0</v>
          </cell>
          <cell r="CD55">
            <v>0</v>
          </cell>
          <cell r="CE55">
            <v>0</v>
          </cell>
          <cell r="CF55">
            <v>0</v>
          </cell>
          <cell r="CI55">
            <v>0</v>
          </cell>
          <cell r="CJ55">
            <v>0</v>
          </cell>
          <cell r="CK55">
            <v>0</v>
          </cell>
          <cell r="CL55">
            <v>0</v>
          </cell>
          <cell r="CM55">
            <v>0</v>
          </cell>
          <cell r="CN55">
            <v>0</v>
          </cell>
          <cell r="CO55">
            <v>0</v>
          </cell>
          <cell r="CP55">
            <v>0</v>
          </cell>
          <cell r="CQ55">
            <v>0</v>
          </cell>
          <cell r="CR55">
            <v>0</v>
          </cell>
          <cell r="CS55">
            <v>0</v>
          </cell>
          <cell r="CT55">
            <v>0</v>
          </cell>
        </row>
        <row r="56">
          <cell r="B56" t="str">
            <v>Alicante</v>
          </cell>
          <cell r="Q56">
            <v>2161</v>
          </cell>
          <cell r="R56">
            <v>0</v>
          </cell>
          <cell r="S56">
            <v>2454</v>
          </cell>
          <cell r="T56">
            <v>0</v>
          </cell>
          <cell r="U56">
            <v>0</v>
          </cell>
          <cell r="V56">
            <v>0</v>
          </cell>
          <cell r="W56">
            <v>0</v>
          </cell>
          <cell r="X56">
            <v>0</v>
          </cell>
          <cell r="Y56">
            <v>0</v>
          </cell>
          <cell r="Z56">
            <v>0</v>
          </cell>
          <cell r="AA56">
            <v>0</v>
          </cell>
          <cell r="AB56">
            <v>0</v>
          </cell>
          <cell r="AE56">
            <v>0</v>
          </cell>
          <cell r="AF56">
            <v>0</v>
          </cell>
          <cell r="AG56">
            <v>2066</v>
          </cell>
          <cell r="AH56">
            <v>12572</v>
          </cell>
          <cell r="AI56">
            <v>18920</v>
          </cell>
          <cell r="AJ56">
            <v>6390</v>
          </cell>
          <cell r="AK56">
            <v>28429</v>
          </cell>
          <cell r="AL56">
            <v>33144</v>
          </cell>
          <cell r="AM56">
            <v>21450</v>
          </cell>
          <cell r="AN56">
            <v>28080</v>
          </cell>
          <cell r="AO56">
            <v>15170</v>
          </cell>
          <cell r="AP56">
            <v>5101</v>
          </cell>
          <cell r="AS56">
            <v>0</v>
          </cell>
          <cell r="AT56">
            <v>0</v>
          </cell>
          <cell r="AU56">
            <v>0</v>
          </cell>
          <cell r="AV56">
            <v>0</v>
          </cell>
          <cell r="AW56">
            <v>0</v>
          </cell>
          <cell r="AX56">
            <v>0</v>
          </cell>
          <cell r="AY56">
            <v>0</v>
          </cell>
          <cell r="AZ56">
            <v>0</v>
          </cell>
          <cell r="BA56">
            <v>0</v>
          </cell>
          <cell r="BB56">
            <v>0</v>
          </cell>
          <cell r="BC56">
            <v>0</v>
          </cell>
          <cell r="BD56">
            <v>0</v>
          </cell>
          <cell r="BG56">
            <v>0</v>
          </cell>
          <cell r="BH56">
            <v>0</v>
          </cell>
          <cell r="BI56">
            <v>0</v>
          </cell>
          <cell r="BJ56">
            <v>0</v>
          </cell>
          <cell r="BK56">
            <v>0</v>
          </cell>
          <cell r="BL56">
            <v>0</v>
          </cell>
          <cell r="BM56">
            <v>0</v>
          </cell>
          <cell r="BN56">
            <v>0</v>
          </cell>
          <cell r="BO56">
            <v>0</v>
          </cell>
          <cell r="BP56">
            <v>0</v>
          </cell>
          <cell r="BQ56">
            <v>0</v>
          </cell>
          <cell r="BR56">
            <v>0</v>
          </cell>
          <cell r="BU56">
            <v>0</v>
          </cell>
          <cell r="BV56">
            <v>0</v>
          </cell>
          <cell r="BW56">
            <v>0</v>
          </cell>
          <cell r="BX56">
            <v>0</v>
          </cell>
          <cell r="BY56">
            <v>0</v>
          </cell>
          <cell r="BZ56">
            <v>0</v>
          </cell>
          <cell r="CA56">
            <v>0</v>
          </cell>
          <cell r="CB56">
            <v>0</v>
          </cell>
          <cell r="CC56">
            <v>0</v>
          </cell>
          <cell r="CD56">
            <v>0</v>
          </cell>
          <cell r="CE56">
            <v>0</v>
          </cell>
          <cell r="CF56">
            <v>0</v>
          </cell>
          <cell r="CI56">
            <v>0</v>
          </cell>
          <cell r="CJ56">
            <v>0</v>
          </cell>
          <cell r="CK56">
            <v>0</v>
          </cell>
          <cell r="CL56">
            <v>0</v>
          </cell>
          <cell r="CM56">
            <v>0</v>
          </cell>
          <cell r="CN56">
            <v>0</v>
          </cell>
          <cell r="CO56">
            <v>0</v>
          </cell>
          <cell r="CP56">
            <v>0</v>
          </cell>
          <cell r="CQ56">
            <v>0</v>
          </cell>
          <cell r="CR56">
            <v>0</v>
          </cell>
          <cell r="CS56">
            <v>0</v>
          </cell>
          <cell r="CT56">
            <v>0</v>
          </cell>
        </row>
        <row r="57">
          <cell r="B57" t="str">
            <v>Other</v>
          </cell>
          <cell r="Q57">
            <v>0</v>
          </cell>
          <cell r="R57">
            <v>0</v>
          </cell>
          <cell r="S57">
            <v>0</v>
          </cell>
          <cell r="T57">
            <v>0</v>
          </cell>
          <cell r="U57">
            <v>0</v>
          </cell>
          <cell r="V57">
            <v>0</v>
          </cell>
          <cell r="W57">
            <v>0</v>
          </cell>
          <cell r="X57">
            <v>0</v>
          </cell>
          <cell r="Y57">
            <v>0</v>
          </cell>
          <cell r="Z57">
            <v>0</v>
          </cell>
          <cell r="AA57">
            <v>0</v>
          </cell>
          <cell r="AB57">
            <v>0</v>
          </cell>
          <cell r="AE57">
            <v>0</v>
          </cell>
          <cell r="AF57">
            <v>0</v>
          </cell>
          <cell r="AG57">
            <v>0</v>
          </cell>
          <cell r="AH57">
            <v>2258</v>
          </cell>
          <cell r="AI57">
            <v>2124</v>
          </cell>
          <cell r="AJ57">
            <v>9205</v>
          </cell>
          <cell r="AK57">
            <v>6188</v>
          </cell>
          <cell r="AL57">
            <v>6619</v>
          </cell>
          <cell r="AM57">
            <v>7920</v>
          </cell>
          <cell r="AN57">
            <v>4312</v>
          </cell>
          <cell r="AO57">
            <v>0</v>
          </cell>
          <cell r="AP57">
            <v>0</v>
          </cell>
          <cell r="AQ57">
            <v>38626</v>
          </cell>
          <cell r="AS57">
            <v>0</v>
          </cell>
          <cell r="AT57">
            <v>0</v>
          </cell>
          <cell r="AU57">
            <v>0</v>
          </cell>
          <cell r="AV57">
            <v>925</v>
          </cell>
          <cell r="AW57">
            <v>0</v>
          </cell>
          <cell r="AX57">
            <v>2226</v>
          </cell>
          <cell r="AY57">
            <v>5526</v>
          </cell>
          <cell r="AZ57">
            <v>2336</v>
          </cell>
          <cell r="BA57">
            <v>2266</v>
          </cell>
          <cell r="BB57">
            <v>2358</v>
          </cell>
          <cell r="BC57">
            <v>0</v>
          </cell>
          <cell r="BD57">
            <v>0</v>
          </cell>
          <cell r="BE57">
            <v>15637</v>
          </cell>
          <cell r="BG57">
            <v>0</v>
          </cell>
          <cell r="BH57">
            <v>0</v>
          </cell>
          <cell r="BI57">
            <v>0</v>
          </cell>
          <cell r="BJ57">
            <v>0</v>
          </cell>
          <cell r="BK57">
            <v>0</v>
          </cell>
          <cell r="BL57">
            <v>0</v>
          </cell>
          <cell r="BM57">
            <v>0</v>
          </cell>
          <cell r="BN57">
            <v>0</v>
          </cell>
          <cell r="BO57">
            <v>0</v>
          </cell>
          <cell r="BP57">
            <v>0</v>
          </cell>
          <cell r="BQ57">
            <v>0</v>
          </cell>
          <cell r="BR57">
            <v>0</v>
          </cell>
          <cell r="BS57">
            <v>0</v>
          </cell>
          <cell r="BU57">
            <v>0</v>
          </cell>
          <cell r="BV57">
            <v>0</v>
          </cell>
          <cell r="BW57">
            <v>0</v>
          </cell>
          <cell r="BX57">
            <v>0</v>
          </cell>
          <cell r="BY57">
            <v>0</v>
          </cell>
          <cell r="BZ57">
            <v>0</v>
          </cell>
          <cell r="CA57">
            <v>0</v>
          </cell>
          <cell r="CB57">
            <v>0</v>
          </cell>
          <cell r="CC57">
            <v>0</v>
          </cell>
          <cell r="CD57">
            <v>0</v>
          </cell>
          <cell r="CE57">
            <v>0</v>
          </cell>
          <cell r="CF57">
            <v>0</v>
          </cell>
          <cell r="CG57">
            <v>0</v>
          </cell>
          <cell r="CI57">
            <v>0</v>
          </cell>
          <cell r="CJ57">
            <v>0</v>
          </cell>
          <cell r="CK57">
            <v>0</v>
          </cell>
          <cell r="CL57">
            <v>1059</v>
          </cell>
          <cell r="CM57">
            <v>2351</v>
          </cell>
          <cell r="CN57">
            <v>6817</v>
          </cell>
          <cell r="CO57">
            <v>3523</v>
          </cell>
          <cell r="CP57">
            <v>1298</v>
          </cell>
          <cell r="CQ57">
            <v>1243</v>
          </cell>
          <cell r="CR57">
            <v>3957</v>
          </cell>
          <cell r="CS57">
            <v>0</v>
          </cell>
          <cell r="CT57">
            <v>0</v>
          </cell>
          <cell r="CU57">
            <v>20248</v>
          </cell>
        </row>
        <row r="58">
          <cell r="B58" t="str">
            <v>Adria</v>
          </cell>
          <cell r="Q58">
            <v>0</v>
          </cell>
          <cell r="R58">
            <v>0</v>
          </cell>
          <cell r="S58">
            <v>0</v>
          </cell>
          <cell r="T58">
            <v>0</v>
          </cell>
          <cell r="U58">
            <v>0</v>
          </cell>
          <cell r="V58">
            <v>0</v>
          </cell>
          <cell r="W58">
            <v>0</v>
          </cell>
          <cell r="X58">
            <v>0</v>
          </cell>
          <cell r="Y58">
            <v>0</v>
          </cell>
          <cell r="Z58">
            <v>0</v>
          </cell>
          <cell r="AA58">
            <v>0</v>
          </cell>
          <cell r="AB58">
            <v>0</v>
          </cell>
          <cell r="AE58">
            <v>0</v>
          </cell>
          <cell r="AF58">
            <v>0</v>
          </cell>
          <cell r="AG58">
            <v>0</v>
          </cell>
          <cell r="AH58">
            <v>2258</v>
          </cell>
          <cell r="AI58">
            <v>2124</v>
          </cell>
          <cell r="AJ58">
            <v>9205</v>
          </cell>
          <cell r="AK58">
            <v>6188</v>
          </cell>
          <cell r="AL58">
            <v>6619</v>
          </cell>
          <cell r="AM58">
            <v>7920</v>
          </cell>
          <cell r="AN58">
            <v>4312</v>
          </cell>
          <cell r="AO58">
            <v>0</v>
          </cell>
          <cell r="AP58">
            <v>0</v>
          </cell>
          <cell r="AS58">
            <v>0</v>
          </cell>
          <cell r="AT58">
            <v>0</v>
          </cell>
          <cell r="AU58">
            <v>0</v>
          </cell>
          <cell r="AV58">
            <v>925</v>
          </cell>
          <cell r="AW58">
            <v>0</v>
          </cell>
          <cell r="AX58">
            <v>2226</v>
          </cell>
          <cell r="AY58">
            <v>5526</v>
          </cell>
          <cell r="AZ58">
            <v>2336</v>
          </cell>
          <cell r="BA58">
            <v>2266</v>
          </cell>
          <cell r="BB58">
            <v>2358</v>
          </cell>
          <cell r="BC58">
            <v>0</v>
          </cell>
          <cell r="BD58">
            <v>0</v>
          </cell>
          <cell r="BG58">
            <v>0</v>
          </cell>
          <cell r="BH58">
            <v>0</v>
          </cell>
          <cell r="BI58">
            <v>0</v>
          </cell>
          <cell r="BJ58">
            <v>0</v>
          </cell>
          <cell r="BK58">
            <v>0</v>
          </cell>
          <cell r="BL58">
            <v>0</v>
          </cell>
          <cell r="BM58">
            <v>0</v>
          </cell>
          <cell r="BN58">
            <v>0</v>
          </cell>
          <cell r="BO58">
            <v>0</v>
          </cell>
          <cell r="BP58">
            <v>0</v>
          </cell>
          <cell r="BQ58">
            <v>0</v>
          </cell>
          <cell r="BR58">
            <v>0</v>
          </cell>
          <cell r="BU58">
            <v>0</v>
          </cell>
          <cell r="BV58">
            <v>0</v>
          </cell>
          <cell r="BW58">
            <v>0</v>
          </cell>
          <cell r="BX58">
            <v>0</v>
          </cell>
          <cell r="BY58">
            <v>0</v>
          </cell>
          <cell r="BZ58">
            <v>0</v>
          </cell>
          <cell r="CA58">
            <v>0</v>
          </cell>
          <cell r="CB58">
            <v>0</v>
          </cell>
          <cell r="CC58">
            <v>0</v>
          </cell>
          <cell r="CD58">
            <v>0</v>
          </cell>
          <cell r="CE58">
            <v>0</v>
          </cell>
          <cell r="CF58">
            <v>0</v>
          </cell>
          <cell r="CI58">
            <v>0</v>
          </cell>
          <cell r="CJ58">
            <v>0</v>
          </cell>
          <cell r="CK58">
            <v>0</v>
          </cell>
          <cell r="CL58">
            <v>1059</v>
          </cell>
          <cell r="CM58">
            <v>2351</v>
          </cell>
          <cell r="CN58">
            <v>6817</v>
          </cell>
          <cell r="CO58">
            <v>3523</v>
          </cell>
          <cell r="CP58">
            <v>1298</v>
          </cell>
          <cell r="CQ58">
            <v>1243</v>
          </cell>
          <cell r="CR58">
            <v>3957</v>
          </cell>
          <cell r="CS58">
            <v>0</v>
          </cell>
          <cell r="CT58">
            <v>0</v>
          </cell>
        </row>
      </sheetData>
      <sheetData sheetId="7" refreshError="1">
        <row r="13">
          <cell r="Q13">
            <v>421</v>
          </cell>
          <cell r="R13">
            <v>349</v>
          </cell>
          <cell r="S13">
            <v>326</v>
          </cell>
          <cell r="T13">
            <v>0</v>
          </cell>
          <cell r="U13">
            <v>362</v>
          </cell>
          <cell r="V13">
            <v>346</v>
          </cell>
        </row>
        <row r="14">
          <cell r="Q14">
            <v>1296139</v>
          </cell>
          <cell r="R14">
            <v>972610</v>
          </cell>
          <cell r="S14">
            <v>415157</v>
          </cell>
          <cell r="T14">
            <v>0</v>
          </cell>
          <cell r="U14">
            <v>896598</v>
          </cell>
          <cell r="V14">
            <v>950508</v>
          </cell>
        </row>
        <row r="16">
          <cell r="Q16">
            <v>19</v>
          </cell>
          <cell r="R16">
            <v>11</v>
          </cell>
          <cell r="S16">
            <v>10</v>
          </cell>
          <cell r="T16">
            <v>7</v>
          </cell>
          <cell r="U16">
            <v>9</v>
          </cell>
          <cell r="V16">
            <v>13</v>
          </cell>
        </row>
        <row r="17">
          <cell r="Q17">
            <v>74534</v>
          </cell>
          <cell r="R17">
            <v>39920</v>
          </cell>
          <cell r="S17">
            <v>8131</v>
          </cell>
          <cell r="T17">
            <v>5957</v>
          </cell>
          <cell r="U17">
            <v>40548</v>
          </cell>
          <cell r="V17">
            <v>47573</v>
          </cell>
        </row>
        <row r="19">
          <cell r="Q19">
            <v>6</v>
          </cell>
          <cell r="R19">
            <v>6</v>
          </cell>
          <cell r="S19">
            <v>6</v>
          </cell>
          <cell r="T19">
            <v>0</v>
          </cell>
          <cell r="U19">
            <v>1</v>
          </cell>
          <cell r="V19">
            <v>1</v>
          </cell>
        </row>
        <row r="20">
          <cell r="Q20">
            <v>8420</v>
          </cell>
          <cell r="R20">
            <v>6112</v>
          </cell>
          <cell r="S20">
            <v>1739</v>
          </cell>
          <cell r="T20">
            <v>0</v>
          </cell>
          <cell r="U20">
            <v>866</v>
          </cell>
          <cell r="V20">
            <v>1608</v>
          </cell>
        </row>
        <row r="22">
          <cell r="Q22">
            <v>172</v>
          </cell>
          <cell r="R22">
            <v>179</v>
          </cell>
          <cell r="S22">
            <v>29</v>
          </cell>
          <cell r="T22">
            <v>0</v>
          </cell>
          <cell r="U22">
            <v>33</v>
          </cell>
          <cell r="V22">
            <v>45</v>
          </cell>
        </row>
        <row r="23">
          <cell r="Q23">
            <v>596438</v>
          </cell>
          <cell r="R23">
            <v>538404</v>
          </cell>
          <cell r="S23">
            <v>35860</v>
          </cell>
          <cell r="T23">
            <v>0</v>
          </cell>
          <cell r="U23">
            <v>112017</v>
          </cell>
          <cell r="V23">
            <v>134226</v>
          </cell>
        </row>
        <row r="25">
          <cell r="Q25">
            <v>0</v>
          </cell>
          <cell r="R25">
            <v>0</v>
          </cell>
          <cell r="S25">
            <v>0</v>
          </cell>
          <cell r="T25">
            <v>0</v>
          </cell>
          <cell r="U25">
            <v>0</v>
          </cell>
          <cell r="V25">
            <v>0</v>
          </cell>
        </row>
        <row r="26">
          <cell r="Q26">
            <v>0</v>
          </cell>
          <cell r="R26">
            <v>0</v>
          </cell>
          <cell r="S26">
            <v>0</v>
          </cell>
          <cell r="T26">
            <v>0</v>
          </cell>
          <cell r="U26">
            <v>0</v>
          </cell>
          <cell r="V26">
            <v>0</v>
          </cell>
        </row>
        <row r="49">
          <cell r="T49">
            <v>0</v>
          </cell>
          <cell r="U49">
            <v>0</v>
          </cell>
          <cell r="V49">
            <v>16</v>
          </cell>
        </row>
        <row r="50">
          <cell r="T50">
            <v>0</v>
          </cell>
          <cell r="U50">
            <v>0</v>
          </cell>
          <cell r="V50">
            <v>20248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Disclaimer"/>
      <sheetName val="Notes"/>
      <sheetName val="Occupancy_2023"/>
      <sheetName val="Traffic&gt;"/>
      <sheetName val="MONTHLY"/>
      <sheetName val="DATA BACKUP"/>
      <sheetName val="Jan-24"/>
      <sheetName val="Dec-23"/>
      <sheetName val="Nov-23"/>
      <sheetName val="Oct-23"/>
      <sheetName val="Sep-23"/>
      <sheetName val="Aug-23"/>
      <sheetName val="July-23"/>
      <sheetName val="June-23"/>
      <sheetName val="May-23"/>
      <sheetName val="Apr-23"/>
      <sheetName val="Mar-23"/>
      <sheetName val="Mar-23_old structure"/>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3">
          <cell r="O23">
            <v>2681245</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Cruise KPI 2019&amp;2023"/>
      <sheetName val="Cruise KPI 2022&amp;2023"/>
      <sheetName val="Cruise KPI 2019&amp;2023Regional-BD"/>
      <sheetName val="Regional BD"/>
      <sheetName val="Cruise Summary Data Entry"/>
      <sheetName val="Cruise Historical Data Summary"/>
      <sheetName val="Ferry KPI"/>
      <sheetName val="Ferry Summary"/>
      <sheetName val="Database"/>
      <sheetName val="Database Ferry"/>
      <sheetName val="Pivot Ferry"/>
    </sheetNames>
    <sheetDataSet>
      <sheetData sheetId="0" refreshError="1"/>
      <sheetData sheetId="1" refreshError="1"/>
      <sheetData sheetId="2" refreshError="1"/>
      <sheetData sheetId="3" refreshError="1">
        <row r="13">
          <cell r="D13">
            <v>10</v>
          </cell>
          <cell r="E13">
            <v>32801</v>
          </cell>
          <cell r="G13">
            <v>5</v>
          </cell>
          <cell r="H13">
            <v>4146</v>
          </cell>
          <cell r="J13">
            <v>26</v>
          </cell>
          <cell r="K13">
            <v>28377</v>
          </cell>
          <cell r="M13">
            <v>16</v>
          </cell>
          <cell r="N13">
            <v>43135</v>
          </cell>
        </row>
        <row r="19">
          <cell r="D19">
            <v>5</v>
          </cell>
          <cell r="E19">
            <v>4091</v>
          </cell>
          <cell r="G19">
            <v>0</v>
          </cell>
          <cell r="H19">
            <v>0</v>
          </cell>
          <cell r="J19">
            <v>6</v>
          </cell>
          <cell r="K19">
            <v>595</v>
          </cell>
          <cell r="M19">
            <v>17</v>
          </cell>
          <cell r="N19">
            <v>14686</v>
          </cell>
        </row>
        <row r="23">
          <cell r="J23">
            <v>24</v>
          </cell>
          <cell r="K23">
            <v>32594</v>
          </cell>
          <cell r="M23">
            <v>108</v>
          </cell>
          <cell r="N23">
            <v>297870</v>
          </cell>
        </row>
      </sheetData>
      <sheetData sheetId="4" refreshError="1">
        <row r="36">
          <cell r="CF36">
            <v>170</v>
          </cell>
          <cell r="CS36">
            <v>147</v>
          </cell>
          <cell r="DF36">
            <v>0</v>
          </cell>
          <cell r="DS36">
            <v>204</v>
          </cell>
          <cell r="EF36">
            <v>181</v>
          </cell>
        </row>
        <row r="41">
          <cell r="CF41">
            <v>500596</v>
          </cell>
          <cell r="CS41">
            <v>196286</v>
          </cell>
          <cell r="DF41">
            <v>0</v>
          </cell>
          <cell r="DS41">
            <v>344501</v>
          </cell>
          <cell r="EF41">
            <v>565574</v>
          </cell>
        </row>
        <row r="69">
          <cell r="CS69">
            <v>1</v>
          </cell>
        </row>
        <row r="74">
          <cell r="CS74">
            <v>565</v>
          </cell>
        </row>
        <row r="157">
          <cell r="CS157">
            <v>2</v>
          </cell>
        </row>
        <row r="162">
          <cell r="CS162">
            <v>819</v>
          </cell>
        </row>
        <row r="212">
          <cell r="CF212">
            <v>44</v>
          </cell>
          <cell r="CS212">
            <v>10</v>
          </cell>
          <cell r="DF212">
            <v>0</v>
          </cell>
        </row>
        <row r="217">
          <cell r="CF217">
            <v>117674</v>
          </cell>
          <cell r="CS217">
            <v>28535</v>
          </cell>
          <cell r="DF217">
            <v>0</v>
          </cell>
        </row>
        <row r="366">
          <cell r="DG366">
            <v>0</v>
          </cell>
          <cell r="DH366">
            <v>0</v>
          </cell>
          <cell r="DI366">
            <v>0</v>
          </cell>
          <cell r="DJ366">
            <v>0</v>
          </cell>
          <cell r="DK366">
            <v>0</v>
          </cell>
          <cell r="DL366">
            <v>0</v>
          </cell>
          <cell r="DM366">
            <v>0</v>
          </cell>
          <cell r="DN366">
            <v>0</v>
          </cell>
          <cell r="DO366">
            <v>0</v>
          </cell>
          <cell r="DQ366">
            <v>0</v>
          </cell>
          <cell r="DR366">
            <v>0</v>
          </cell>
          <cell r="DS366">
            <v>0</v>
          </cell>
        </row>
        <row r="371">
          <cell r="DG371">
            <v>0</v>
          </cell>
          <cell r="DH371">
            <v>0</v>
          </cell>
          <cell r="DI371">
            <v>0</v>
          </cell>
          <cell r="DJ371">
            <v>0</v>
          </cell>
          <cell r="DK371">
            <v>0</v>
          </cell>
          <cell r="DL371">
            <v>0</v>
          </cell>
          <cell r="DM371">
            <v>0</v>
          </cell>
          <cell r="DN371">
            <v>0</v>
          </cell>
          <cell r="DO371">
            <v>0</v>
          </cell>
          <cell r="DQ371">
            <v>0</v>
          </cell>
          <cell r="DR371">
            <v>0</v>
          </cell>
          <cell r="DS371">
            <v>0</v>
          </cell>
        </row>
      </sheetData>
      <sheetData sheetId="5" refreshError="1">
        <row r="6">
          <cell r="F6">
            <v>26</v>
          </cell>
          <cell r="V6">
            <v>0</v>
          </cell>
          <cell r="AL6">
            <v>12</v>
          </cell>
          <cell r="BR6">
            <v>5</v>
          </cell>
          <cell r="CG6">
            <v>22</v>
          </cell>
        </row>
        <row r="11">
          <cell r="F11">
            <v>88828</v>
          </cell>
          <cell r="AL11">
            <v>23566</v>
          </cell>
          <cell r="BR11">
            <v>14830</v>
          </cell>
          <cell r="CG11">
            <v>78453</v>
          </cell>
        </row>
        <row r="17">
          <cell r="F17">
            <v>18</v>
          </cell>
          <cell r="V17">
            <v>0</v>
          </cell>
          <cell r="AL17">
            <v>12</v>
          </cell>
          <cell r="BR17">
            <v>5</v>
          </cell>
          <cell r="CG17">
            <v>15</v>
          </cell>
        </row>
        <row r="22">
          <cell r="F22">
            <v>28846</v>
          </cell>
          <cell r="AL22">
            <v>9028</v>
          </cell>
          <cell r="BR22">
            <v>13705</v>
          </cell>
          <cell r="CG22">
            <v>26606</v>
          </cell>
        </row>
        <row r="28">
          <cell r="F28">
            <v>9</v>
          </cell>
          <cell r="V28">
            <v>4</v>
          </cell>
          <cell r="AL28">
            <v>14</v>
          </cell>
          <cell r="BR28">
            <v>1</v>
          </cell>
          <cell r="CG28">
            <v>11</v>
          </cell>
        </row>
        <row r="33">
          <cell r="F33">
            <v>31670</v>
          </cell>
          <cell r="V33">
            <v>3290</v>
          </cell>
          <cell r="AL33">
            <v>19157</v>
          </cell>
          <cell r="BR33">
            <v>565</v>
          </cell>
          <cell r="CG33">
            <v>35490</v>
          </cell>
        </row>
        <row r="94">
          <cell r="F94">
            <v>108</v>
          </cell>
          <cell r="V94">
            <v>0</v>
          </cell>
          <cell r="AL94">
            <v>130</v>
          </cell>
          <cell r="BR94">
            <v>118</v>
          </cell>
          <cell r="CG94">
            <v>124</v>
          </cell>
        </row>
        <row r="99">
          <cell r="F99">
            <v>391750</v>
          </cell>
          <cell r="V99">
            <v>0</v>
          </cell>
          <cell r="AL99">
            <v>283677</v>
          </cell>
          <cell r="BR99">
            <v>147660</v>
          </cell>
          <cell r="CG99">
            <v>456142</v>
          </cell>
        </row>
        <row r="105">
          <cell r="F105">
            <v>62</v>
          </cell>
          <cell r="V105">
            <v>0</v>
          </cell>
          <cell r="AL105">
            <v>74</v>
          </cell>
          <cell r="BR105">
            <v>29</v>
          </cell>
          <cell r="CG105">
            <v>57</v>
          </cell>
        </row>
        <row r="110">
          <cell r="F110">
            <v>108846</v>
          </cell>
          <cell r="V110">
            <v>0</v>
          </cell>
          <cell r="AL110">
            <v>60824</v>
          </cell>
          <cell r="BR110">
            <v>48626</v>
          </cell>
          <cell r="CG110">
            <v>109432</v>
          </cell>
        </row>
        <row r="116">
          <cell r="F116">
            <v>5</v>
          </cell>
          <cell r="V116">
            <v>0</v>
          </cell>
          <cell r="AL116">
            <v>5</v>
          </cell>
          <cell r="BR116">
            <v>2</v>
          </cell>
          <cell r="CG116">
            <v>15</v>
          </cell>
        </row>
        <row r="121">
          <cell r="F121">
            <v>4091</v>
          </cell>
          <cell r="V121">
            <v>0</v>
          </cell>
          <cell r="AL121">
            <v>341</v>
          </cell>
          <cell r="BR121">
            <v>819</v>
          </cell>
          <cell r="CG121">
            <v>14611</v>
          </cell>
        </row>
      </sheetData>
      <sheetData sheetId="6" refreshError="1">
        <row r="113">
          <cell r="CF113">
            <v>1</v>
          </cell>
          <cell r="CS113">
            <v>0</v>
          </cell>
          <cell r="DF113">
            <v>1</v>
          </cell>
          <cell r="DS113">
            <v>13</v>
          </cell>
          <cell r="EF113">
            <v>78</v>
          </cell>
        </row>
        <row r="118">
          <cell r="CF118">
            <v>1131</v>
          </cell>
          <cell r="CS118">
            <v>0</v>
          </cell>
          <cell r="DF118">
            <v>856</v>
          </cell>
          <cell r="DS118">
            <v>9474</v>
          </cell>
          <cell r="EF118">
            <v>200531</v>
          </cell>
        </row>
      </sheetData>
      <sheetData sheetId="7" refreshError="1">
        <row r="11">
          <cell r="E11">
            <v>785</v>
          </cell>
          <cell r="H11">
            <v>0</v>
          </cell>
          <cell r="N11">
            <v>48</v>
          </cell>
        </row>
      </sheetData>
      <sheetData sheetId="8" refreshError="1">
        <row r="6">
          <cell r="F6">
            <v>321</v>
          </cell>
        </row>
        <row r="10">
          <cell r="F10">
            <v>464</v>
          </cell>
        </row>
        <row r="24">
          <cell r="F24">
            <v>0</v>
          </cell>
        </row>
        <row r="25">
          <cell r="U25">
            <v>68</v>
          </cell>
        </row>
        <row r="35">
          <cell r="F35">
            <v>728</v>
          </cell>
        </row>
        <row r="39">
          <cell r="F39">
            <v>23</v>
          </cell>
        </row>
        <row r="54">
          <cell r="F54">
            <v>0</v>
          </cell>
        </row>
        <row r="58">
          <cell r="F58">
            <v>48</v>
          </cell>
        </row>
      </sheetData>
      <sheetData sheetId="9" refreshError="1"/>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2.xml"/><Relationship Id="rId4" Type="http://schemas.microsoft.com/office/2017/10/relationships/threadedComment" Target="../threadedComments/threadedComment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9765625" style="2" customWidth="1"/>
    <col min="3" max="3" width="9.265625" style="2" customWidth="1"/>
    <col min="4" max="4" width="10.59765625" style="2" bestFit="1" customWidth="1"/>
    <col min="5" max="8" width="9.265625" style="2" customWidth="1"/>
    <col min="9" max="9" width="14.265625" style="2" customWidth="1"/>
    <col min="10" max="10" width="5" style="2" customWidth="1"/>
    <col min="11" max="11" width="9.265625" style="2" customWidth="1"/>
    <col min="12" max="12" width="4.73046875" style="2" customWidth="1"/>
    <col min="13" max="16" width="9.265625" style="2" hidden="1" customWidth="1"/>
    <col min="17" max="17" width="3.59765625" style="2" hidden="1" customWidth="1"/>
    <col min="18" max="16384" width="10.265625" style="2" hidden="1"/>
  </cols>
  <sheetData>
    <row r="1" spans="3:11" ht="22.9">
      <c r="C1" s="1"/>
      <c r="D1" s="1"/>
      <c r="E1" s="1"/>
      <c r="F1" s="1"/>
      <c r="G1" s="1"/>
      <c r="H1" s="1"/>
    </row>
    <row r="2" spans="3:11" ht="28.9" thickBot="1">
      <c r="C2" s="3" t="s">
        <v>0</v>
      </c>
      <c r="D2" s="4"/>
      <c r="E2" s="4"/>
      <c r="F2" s="4"/>
      <c r="G2" s="4"/>
      <c r="H2" s="4"/>
      <c r="I2" s="4"/>
      <c r="J2" s="4"/>
      <c r="K2" s="4"/>
    </row>
    <row r="3" spans="3:11" ht="13.15"/>
    <row r="4" spans="3:11" ht="15.75">
      <c r="C4" s="5"/>
    </row>
    <row r="5" spans="3:11" ht="28.9">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2">
        <v>45519</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15" hidden="1"/>
    <row r="32" spans="3:11" ht="13.15" hidden="1"/>
    <row r="33" ht="13.15" hidden="1"/>
    <row r="34" ht="13.15" hidden="1"/>
    <row r="35" ht="13.15" hidden="1"/>
    <row r="36" ht="13.15" hidden="1"/>
    <row r="37" ht="13.15"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05B07-0C90-4A5E-8C1E-A035F9DEBF77}">
  <dimension ref="A1:AH66"/>
  <sheetViews>
    <sheetView showGridLines="0" topLeftCell="A6" zoomScale="75" zoomScaleNormal="75" workbookViewId="0">
      <selection activeCell="R38" sqref="R38"/>
    </sheetView>
  </sheetViews>
  <sheetFormatPr defaultColWidth="0" defaultRowHeight="0" customHeight="1" zeroHeight="1"/>
  <cols>
    <col min="1" max="2" width="4.1328125" customWidth="1"/>
    <col min="3" max="3" width="3.73046875" customWidth="1"/>
    <col min="4" max="4" width="8.86328125" customWidth="1"/>
    <col min="5" max="6" width="13" customWidth="1"/>
    <col min="7" max="7" width="11.1328125" bestFit="1" customWidth="1"/>
    <col min="8" max="8" width="10.265625" bestFit="1" customWidth="1"/>
    <col min="9" max="10" width="8.86328125" customWidth="1"/>
    <col min="11" max="11" width="10.265625" bestFit="1" customWidth="1"/>
    <col min="12" max="12" width="8" customWidth="1"/>
    <col min="13" max="13" width="8.86328125" bestFit="1" customWidth="1"/>
    <col min="14" max="16" width="8" customWidth="1"/>
    <col min="17" max="17" width="10.265625" bestFit="1" customWidth="1"/>
    <col min="18" max="18" width="12" bestFit="1" customWidth="1"/>
    <col min="19" max="19" width="11.59765625" bestFit="1" customWidth="1"/>
    <col min="20" max="20" width="10.3984375" bestFit="1" customWidth="1"/>
    <col min="21" max="21" width="11.59765625" bestFit="1" customWidth="1"/>
    <col min="22" max="22" width="11.73046875" bestFit="1" customWidth="1"/>
    <col min="23" max="23" width="9.1328125" bestFit="1" customWidth="1"/>
    <col min="24" max="24" width="8.86328125" bestFit="1" customWidth="1"/>
    <col min="25" max="25" width="8.86328125" customWidth="1"/>
    <col min="26" max="26" width="9" bestFit="1" customWidth="1"/>
    <col min="27" max="27" width="7.73046875" customWidth="1"/>
    <col min="28" max="28" width="10.265625" bestFit="1" customWidth="1"/>
    <col min="29" max="29" width="13.3984375" bestFit="1" customWidth="1"/>
    <col min="30" max="30" width="13.265625" bestFit="1" customWidth="1"/>
    <col min="31" max="31" width="12.86328125" bestFit="1" customWidth="1"/>
    <col min="32" max="32" width="15.3984375" bestFit="1" customWidth="1"/>
    <col min="33" max="33" width="11.265625" customWidth="1"/>
    <col min="34" max="34" width="3.3984375" customWidth="1"/>
    <col min="35" max="16384" width="8.86328125" hidden="1"/>
  </cols>
  <sheetData>
    <row r="1" spans="1:34" ht="14.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2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5.75">
      <c r="A4" s="9"/>
      <c r="B4" s="11" t="s">
        <v>7</v>
      </c>
      <c r="C4" s="26"/>
      <c r="D4" s="93" t="s">
        <v>41</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4" t="str">
        <f>D4</f>
        <v>March</v>
      </c>
      <c r="G9" s="154"/>
      <c r="H9" s="154"/>
      <c r="I9" s="154"/>
      <c r="J9" s="154"/>
      <c r="K9" s="154"/>
      <c r="L9" s="154"/>
      <c r="M9" s="154"/>
      <c r="N9" s="154"/>
      <c r="O9" s="154"/>
      <c r="P9" s="155"/>
      <c r="Q9" s="156" t="str">
        <f>"January to "&amp; D4</f>
        <v>January to March</v>
      </c>
      <c r="R9" s="157"/>
      <c r="S9" s="157"/>
      <c r="T9" s="157"/>
      <c r="U9" s="157"/>
      <c r="V9" s="157"/>
      <c r="W9" s="157"/>
      <c r="X9" s="157"/>
      <c r="Y9" s="157"/>
      <c r="Z9" s="157"/>
      <c r="AA9" s="158"/>
      <c r="AB9" s="156" t="s">
        <v>57</v>
      </c>
      <c r="AC9" s="157"/>
      <c r="AD9" s="157"/>
      <c r="AE9" s="157"/>
      <c r="AF9" s="159"/>
      <c r="AG9" s="123"/>
      <c r="AH9" s="123"/>
    </row>
    <row r="10" spans="1:34" s="124" customFormat="1" ht="10.5">
      <c r="A10" s="123"/>
      <c r="B10" s="125"/>
      <c r="C10" s="29"/>
      <c r="D10" s="30"/>
      <c r="E10" s="30"/>
      <c r="F10" s="151"/>
      <c r="G10" s="152"/>
      <c r="H10" s="152"/>
      <c r="I10" s="152"/>
      <c r="J10" s="152"/>
      <c r="K10" s="152"/>
      <c r="L10" s="152"/>
      <c r="M10" s="152"/>
      <c r="N10" s="152"/>
      <c r="O10" s="152"/>
      <c r="P10" s="153"/>
      <c r="Q10" s="151"/>
      <c r="R10" s="152"/>
      <c r="S10" s="152"/>
      <c r="T10" s="152"/>
      <c r="U10" s="152"/>
      <c r="V10" s="152"/>
      <c r="W10" s="152"/>
      <c r="X10" s="152"/>
      <c r="Y10" s="152"/>
      <c r="Z10" s="152"/>
      <c r="AA10" s="153"/>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5">
      <c r="A13" s="123"/>
      <c r="B13" s="128"/>
      <c r="C13" s="33"/>
      <c r="D13" s="26" t="s">
        <v>5</v>
      </c>
      <c r="E13" s="32"/>
      <c r="F13" s="71">
        <f>INDEX('[2]DATA BACKUP'!$Q$4:$AB$28, MATCH(C12, '[2]DATA BACKUP'!$B$4:$B$28, 0), MATCH($D$4, '[2]DATA BACKUP'!$AE$3:$AP$3, 0))</f>
        <v>282</v>
      </c>
      <c r="G13" s="71">
        <f>INDEX('[2]DATA BACKUP'!$AE$4:$AP$28, MATCH(C12, '[2]DATA BACKUP'!$B$4:$B$28, 0), MATCH($D$4, '[2]DATA BACKUP'!$AE$3:$AP$3, 0))</f>
        <v>181</v>
      </c>
      <c r="H13" s="71">
        <f>INDEX('[2]DATA BACKUP'!$AS$4:$BD$28, MATCH(C12, '[2]DATA BACKUP'!$B$4:$B$28, 0), MATCH($D$4, '[2]DATA BACKUP'!$AE$3:$AP$3, 0))</f>
        <v>204</v>
      </c>
      <c r="I13" s="71">
        <f>INDEX('[2]DATA BACKUP'!$BG$4:$BR$28, MATCH(C12, '[2]DATA BACKUP'!$B$4:$B$28, 0), MATCH($D$4, '[2]DATA BACKUP'!$AE$3:$AP$3, 0))</f>
        <v>0</v>
      </c>
      <c r="J13" s="71">
        <f>INDEX('[2]DATA BACKUP'!$BU$4:$CF$28, MATCH(C12, '[2]DATA BACKUP'!$B$4:$B$28, 0), MATCH($D$4, '[2]DATA BACKUP'!$AE$3:$AP$3, 0))</f>
        <v>147</v>
      </c>
      <c r="K13" s="71">
        <f>INDEX('[2]DATA BACKUP'!$CI$4:$CT$28, MATCH(C12, '[2]DATA BACKUP'!$B$4:$B$28, 0), MATCH($D$4, '[2]DATA BACKUP'!$AE$3:$AP$3, 0))</f>
        <v>170</v>
      </c>
      <c r="L13" s="64">
        <f>IFERROR(F13/G13-1,"n/a")</f>
        <v>0.55801104972375692</v>
      </c>
      <c r="M13" s="64">
        <f>IFERROR(F13/H13-1,"n/a")</f>
        <v>0.38235294117647056</v>
      </c>
      <c r="N13" s="64" t="str">
        <f>IFERROR(F13/I13-1,"n/a")</f>
        <v>n/a</v>
      </c>
      <c r="O13" s="64">
        <f>IFERROR(F13/J13-1,"n/a")</f>
        <v>0.91836734693877542</v>
      </c>
      <c r="P13" s="60">
        <f>IFERROR(F13/K13-1,"n/a")</f>
        <v>0.65882352941176481</v>
      </c>
      <c r="Q13" s="68">
        <f>'[2]Feb-24'!Q13+F13</f>
        <v>703</v>
      </c>
      <c r="R13" s="68">
        <f>'[2]Feb-24'!R13+G13</f>
        <v>530</v>
      </c>
      <c r="S13" s="68">
        <f>'[2]Feb-24'!S13+H13</f>
        <v>530</v>
      </c>
      <c r="T13" s="68">
        <f>'[2]Feb-24'!T13+I13</f>
        <v>0</v>
      </c>
      <c r="U13" s="68">
        <f>'[2]Feb-24'!U13+J13</f>
        <v>509</v>
      </c>
      <c r="V13" s="68">
        <f>'[2]Feb-24'!V13+K13</f>
        <v>516</v>
      </c>
      <c r="W13" s="64">
        <f>IFERROR(Q13/R13-1,"n/a")</f>
        <v>0.32641509433962268</v>
      </c>
      <c r="X13" s="64">
        <f>IFERROR(Q13/S13-1,"n/a")</f>
        <v>0.32641509433962268</v>
      </c>
      <c r="Y13" s="64" t="str">
        <f>IFERROR(Q13/T13-1,"n/a")</f>
        <v>n/a</v>
      </c>
      <c r="Z13" s="64">
        <f>IFERROR(Q13/U13-1,"n/a")</f>
        <v>0.38113948919449903</v>
      </c>
      <c r="AA13" s="60">
        <f>IFERROR(Q13/V13-1,"n/a")</f>
        <v>0.36240310077519378</v>
      </c>
      <c r="AB13" s="68">
        <f>'[2]DATA BACKUP'!$AQ$5</f>
        <v>1630</v>
      </c>
      <c r="AC13" s="68">
        <f>'[2]DATA BACKUP'!BE5</f>
        <v>1486</v>
      </c>
      <c r="AD13" s="68">
        <f>'[2]DATA BACKUP'!BS5</f>
        <v>522</v>
      </c>
      <c r="AE13" s="68">
        <f>'[2]DATA BACKUP'!CG5</f>
        <v>551</v>
      </c>
      <c r="AF13" s="135">
        <f>'[2]DATA BACKUP'!CU5</f>
        <v>1591</v>
      </c>
      <c r="AG13" s="123"/>
      <c r="AH13" s="123"/>
    </row>
    <row r="14" spans="1:34" s="124" customFormat="1" ht="10.5">
      <c r="A14" s="123"/>
      <c r="B14" s="128"/>
      <c r="C14" s="33"/>
      <c r="D14" s="26" t="s">
        <v>11</v>
      </c>
      <c r="E14" s="32"/>
      <c r="F14" s="71">
        <f>INDEX('[2]DATA BACKUP'!$Q$34:$AB$58, MATCH(C12, '[2]DATA BACKUP'!$B$34:$B$58, 0), MATCH($D$4, '[2]DATA BACKUP'!$AE$33:$AP$33, 0))</f>
        <v>854103</v>
      </c>
      <c r="G14" s="71">
        <f>INDEX('[2]DATA BACKUP'!$AE$34:$AP$58, MATCH(C12, '[2]DATA BACKUP'!$B$34:$B$58, 0), MATCH($D$4, '[2]DATA BACKUP'!$AE$33:$AP$33, 0))</f>
        <v>565574</v>
      </c>
      <c r="H14" s="71">
        <f>INDEX('[2]DATA BACKUP'!$AS$34:$BD$58, MATCH(C12, '[2]DATA BACKUP'!$B$34:$B$58, 0), MATCH($D$4, '[2]DATA BACKUP'!$AE$33:$AP$33, 0))</f>
        <v>344501</v>
      </c>
      <c r="I14" s="71">
        <f>INDEX('[2]DATA BACKUP'!$BG$34:$BR$58, MATCH(C12, '[2]DATA BACKUP'!$B$34:$B$58, 0), MATCH($D$4, '[2]DATA BACKUP'!$AE$33:$AP$33, 0))</f>
        <v>0</v>
      </c>
      <c r="J14" s="71">
        <f>INDEX('[2]DATA BACKUP'!$BU$34:$CF$58, MATCH(C12, '[2]DATA BACKUP'!$B$34:$B$58, 0), MATCH($D$4, '[2]DATA BACKUP'!$AE$33:$AP$33, 0))</f>
        <v>196286</v>
      </c>
      <c r="K14" s="71">
        <f>INDEX('[2]DATA BACKUP'!$CI$34:$CT$58, MATCH(C12, '[2]DATA BACKUP'!$B$34:$B$58, 0), MATCH($D$4, '[2]DATA BACKUP'!$AE$33:$AP$33, 0))</f>
        <v>500596</v>
      </c>
      <c r="L14" s="64">
        <f>IFERROR(F14/G14-1,"n/a")</f>
        <v>0.51015251761926828</v>
      </c>
      <c r="M14" s="64">
        <f>IFERROR(F14/H14-1,"n/a")</f>
        <v>1.4792467946392027</v>
      </c>
      <c r="N14" s="64" t="str">
        <f>IFERROR(F14/I14-1,"n/a")</f>
        <v>n/a</v>
      </c>
      <c r="O14" s="64">
        <f>IFERROR(F14/J14-1,"n/a")</f>
        <v>3.3513189937132548</v>
      </c>
      <c r="P14" s="60">
        <f>IFERROR(F14/K14-1,"n/a")</f>
        <v>0.70617224268671741</v>
      </c>
      <c r="Q14" s="68">
        <f>'[2]Feb-24'!Q14+F14</f>
        <v>2150242</v>
      </c>
      <c r="R14" s="68">
        <f>'[2]Feb-24'!R14+G14</f>
        <v>1538184</v>
      </c>
      <c r="S14" s="68">
        <f>'[2]Feb-24'!S14+H14</f>
        <v>759658</v>
      </c>
      <c r="T14" s="68">
        <f>'[2]Feb-24'!T14+I14</f>
        <v>0</v>
      </c>
      <c r="U14" s="68">
        <f>'[2]Feb-24'!U14+J14</f>
        <v>1092884</v>
      </c>
      <c r="V14" s="68">
        <f>'[2]Feb-24'!V14+K14</f>
        <v>1451104</v>
      </c>
      <c r="W14" s="64">
        <f>IFERROR(Q14/R14-1,"n/a")</f>
        <v>0.39790948287070993</v>
      </c>
      <c r="X14" s="64">
        <f>IFERROR(Q14/S14-1,"n/a")</f>
        <v>1.8305395322632028</v>
      </c>
      <c r="Y14" s="64" t="str">
        <f>IFERROR(Q14/T14-1,"n/a")</f>
        <v>n/a</v>
      </c>
      <c r="Z14" s="64">
        <f>IFERROR(Q14/U14-1,"n/a")</f>
        <v>0.96749334787589536</v>
      </c>
      <c r="AA14" s="60">
        <f>IFERROR(Q14/V14-1,"n/a")</f>
        <v>0.48179730742937799</v>
      </c>
      <c r="AB14" s="68">
        <f>'[2]DATA BACKUP'!$AQ$35</f>
        <v>5232537</v>
      </c>
      <c r="AC14" s="68">
        <f>'[2]DATA BACKUP'!BE35</f>
        <v>3592413</v>
      </c>
      <c r="AD14" s="68">
        <f>'[2]DATA BACKUP'!BS35</f>
        <v>768312</v>
      </c>
      <c r="AE14" s="68">
        <f>'[2]DATA BACKUP'!CG35</f>
        <v>1092884</v>
      </c>
      <c r="AF14" s="135">
        <f>'[2]DATA BACKUP'!CU35</f>
        <v>4592479</v>
      </c>
      <c r="AG14" s="123"/>
      <c r="AH14" s="123"/>
    </row>
    <row r="15" spans="1:34" s="124" customFormat="1" ht="10.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5">
      <c r="A16" s="123"/>
      <c r="B16" s="128"/>
      <c r="C16" s="33"/>
      <c r="D16" s="26" t="s">
        <v>5</v>
      </c>
      <c r="E16" s="32"/>
      <c r="F16" s="71">
        <f>INDEX('[2]DATA BACKUP'!$Q$4:$AB$28, MATCH(C15, '[2]DATA BACKUP'!$B$4:$B$28, 0), MATCH($D$4, '[2]DATA BACKUP'!$AS$3:$BD$3, 0))</f>
        <v>17</v>
      </c>
      <c r="G16" s="71">
        <f>INDEX('[2]DATA BACKUP'!$AE$4:$AP$28, MATCH(C15, '[2]DATA BACKUP'!$B$4:$B$28, 0), MATCH($D$4, '[2]DATA BACKUP'!$AS$3:$BD$3, 0))</f>
        <v>16</v>
      </c>
      <c r="H16" s="71">
        <f>INDEX('[2]DATA BACKUP'!$AS$4:$BD$28, MATCH(C15, '[2]DATA BACKUP'!$B$4:$B$28, 0), MATCH($D$4, '[2]DATA BACKUP'!$AE$3:$AP$3, 0))</f>
        <v>26</v>
      </c>
      <c r="I16" s="71">
        <f>INDEX('[2]DATA BACKUP'!$BG$4:$BR$28, MATCH(C15, '[2]DATA BACKUP'!$B$4:$B$28, 0), MATCH($D$4, '[2]DATA BACKUP'!$AE$3:$AP$3, 0))</f>
        <v>5</v>
      </c>
      <c r="J16" s="71">
        <f>INDEX('[2]DATA BACKUP'!$BU$4:$CF$28, MATCH(C15, '[2]DATA BACKUP'!$B$4:$B$28, 0), MATCH($D$4, '[2]DATA BACKUP'!$AE$3:$AP$3, 0))</f>
        <v>1</v>
      </c>
      <c r="K16" s="71">
        <f>INDEX('[2]DATA BACKUP'!$CI$4:$CT$28, MATCH(C15, '[2]DATA BACKUP'!$B$4:$B$28, 0), MATCH($D$4, '[2]DATA BACKUP'!$AE$3:$AP$3, 0))</f>
        <v>10</v>
      </c>
      <c r="L16" s="64">
        <f>IFERROR(F16/G16-1,"n/a")</f>
        <v>6.25E-2</v>
      </c>
      <c r="M16" s="64">
        <f>IFERROR(F16/H16-1,"n/a")</f>
        <v>-0.34615384615384615</v>
      </c>
      <c r="N16" s="64">
        <f>IFERROR(F16/I16-1,"n/a")</f>
        <v>2.4</v>
      </c>
      <c r="O16" s="64">
        <f>IFERROR(F16/J16-1,"n/a")</f>
        <v>16</v>
      </c>
      <c r="P16" s="60">
        <f>IFERROR(F16/K16-1,"n/a")</f>
        <v>0.7</v>
      </c>
      <c r="Q16" s="68">
        <f>'[2]Feb-24'!Q16+F16</f>
        <v>36</v>
      </c>
      <c r="R16" s="68">
        <f>'[2]Feb-24'!R16+G16</f>
        <v>27</v>
      </c>
      <c r="S16" s="68">
        <f>'[2]Feb-24'!S16+H16</f>
        <v>36</v>
      </c>
      <c r="T16" s="68">
        <f>'[2]Feb-24'!T16+I16</f>
        <v>12</v>
      </c>
      <c r="U16" s="68">
        <f>'[2]Feb-24'!U16+J16</f>
        <v>10</v>
      </c>
      <c r="V16" s="68">
        <f>'[2]Feb-24'!V16+K16</f>
        <v>23</v>
      </c>
      <c r="W16" s="64">
        <f>IFERROR(Q16/R16-1,"n/a")</f>
        <v>0.33333333333333326</v>
      </c>
      <c r="X16" s="64">
        <f>IFERROR(Q16/S16-1,"n/a")</f>
        <v>0</v>
      </c>
      <c r="Y16" s="64">
        <f>IFERROR(Q16/T16-1,"n/a")</f>
        <v>2</v>
      </c>
      <c r="Z16" s="64">
        <f>IFERROR(Q16/U16-1,"n/a")</f>
        <v>2.6</v>
      </c>
      <c r="AA16" s="60">
        <f>IFERROR(Q16/V16-1,"n/a")</f>
        <v>0.56521739130434789</v>
      </c>
      <c r="AB16" s="68">
        <f>'[2]DATA BACKUP'!$AQ$10</f>
        <v>575</v>
      </c>
      <c r="AC16" s="68">
        <f>'[2]DATA BACKUP'!BE10</f>
        <v>572</v>
      </c>
      <c r="AD16" s="68">
        <f>'[2]DATA BACKUP'!BS10</f>
        <v>202</v>
      </c>
      <c r="AE16" s="68">
        <f>'[2]DATA BACKUP'!CG10</f>
        <v>54</v>
      </c>
      <c r="AF16" s="135">
        <f>'[2]DATA BACKUP'!CU10</f>
        <v>586</v>
      </c>
      <c r="AG16" s="123"/>
      <c r="AH16" s="123"/>
    </row>
    <row r="17" spans="1:34" s="124" customFormat="1" ht="10.5">
      <c r="A17" s="123"/>
      <c r="B17" s="128"/>
      <c r="C17" s="33"/>
      <c r="D17" s="26" t="s">
        <v>11</v>
      </c>
      <c r="E17" s="32"/>
      <c r="F17" s="71">
        <f>INDEX('[2]DATA BACKUP'!$Q$34:$AB$58, MATCH(C15, '[2]DATA BACKUP'!$B$34:$B$58, 0), MATCH($D$4, '[2]DATA BACKUP'!$AE$33:$AP$33, 0))</f>
        <v>54338</v>
      </c>
      <c r="G17" s="71">
        <f>INDEX('[2]DATA BACKUP'!$AE$34:$AP$58, MATCH(C15, '[2]DATA BACKUP'!$B$34:$B$58, 0), MATCH($D$4, '[2]DATA BACKUP'!$AE$33:$AP$33, 0))</f>
        <v>43135</v>
      </c>
      <c r="H17" s="71">
        <f>INDEX('[2]DATA BACKUP'!$AS$34:$BD$58, MATCH(C15, '[2]DATA BACKUP'!$B$34:$B$58, 0), MATCH($D$4, '[2]DATA BACKUP'!$AE$33:$AP$33, 0))</f>
        <v>28377</v>
      </c>
      <c r="I17" s="71">
        <f>INDEX('[2]DATA BACKUP'!$BG$34:$BR$58, MATCH(C15, '[2]DATA BACKUP'!$B$34:$B$58, 0), MATCH($D$4, '[2]DATA BACKUP'!$AE$33:$AP$33, 0))</f>
        <v>4146</v>
      </c>
      <c r="J17" s="71">
        <f>INDEX('[2]DATA BACKUP'!$BU$34:$CF$58, MATCH(C15, '[2]DATA BACKUP'!$B$34:$B$58, 0), MATCH($D$4, '[2]DATA BACKUP'!$AE$33:$AP$33, 0))</f>
        <v>565</v>
      </c>
      <c r="K17" s="71">
        <f>INDEX('[2]DATA BACKUP'!$CI$34:$CT$58, MATCH(C15, '[2]DATA BACKUP'!$B$34:$B$58, 0), MATCH($D$4, '[2]DATA BACKUP'!$AE$33:$AP$33, 0))</f>
        <v>32801</v>
      </c>
      <c r="L17" s="64">
        <f>IFERROR(F17/G17-1,"n/a")</f>
        <v>0.2597194853367335</v>
      </c>
      <c r="M17" s="64">
        <f>IFERROR(F17/H17-1,"n/a")</f>
        <v>0.91486062656376643</v>
      </c>
      <c r="N17" s="64">
        <f>IFERROR(F17/I17-1,"n/a")</f>
        <v>12.10612638687892</v>
      </c>
      <c r="O17" s="64">
        <f>IFERROR(F17/J17-1,"n/a")</f>
        <v>95.173451327433625</v>
      </c>
      <c r="P17" s="60">
        <f>IFERROR(F17/K17-1,"n/a")</f>
        <v>0.6565958354928203</v>
      </c>
      <c r="Q17" s="68">
        <f>'[2]Feb-24'!Q17+F17</f>
        <v>128872</v>
      </c>
      <c r="R17" s="68">
        <f>'[2]Feb-24'!R17+G17</f>
        <v>83055</v>
      </c>
      <c r="S17" s="68">
        <f>'[2]Feb-24'!S17+H17</f>
        <v>36508</v>
      </c>
      <c r="T17" s="68">
        <f>'[2]Feb-24'!T17+I17</f>
        <v>10103</v>
      </c>
      <c r="U17" s="68">
        <f>'[2]Feb-24'!U17+J17</f>
        <v>41113</v>
      </c>
      <c r="V17" s="68">
        <f>'[2]Feb-24'!V17+K17</f>
        <v>80374</v>
      </c>
      <c r="W17" s="64">
        <f>IFERROR(Q17/R17-1,"n/a")</f>
        <v>0.55164649930768772</v>
      </c>
      <c r="X17" s="64">
        <f>IFERROR(Q17/S17-1,"n/a")</f>
        <v>2.5299660348416784</v>
      </c>
      <c r="Y17" s="64">
        <f>IFERROR(Q17/T17-1,"n/a")</f>
        <v>11.755815104424428</v>
      </c>
      <c r="Z17" s="64">
        <f>IFERROR(Q17/U17-1,"n/a")</f>
        <v>2.1345803030671564</v>
      </c>
      <c r="AA17" s="60">
        <f>IFERROR(Q17/V17-1,"n/a")</f>
        <v>0.60340408589842487</v>
      </c>
      <c r="AB17" s="68">
        <f>'[2]DATA BACKUP'!$AQ$40</f>
        <v>1660685</v>
      </c>
      <c r="AC17" s="68">
        <f>'[2]DATA BACKUP'!BE40</f>
        <v>965963</v>
      </c>
      <c r="AD17" s="68">
        <f>'[2]DATA BACKUP'!BS40</f>
        <v>301521</v>
      </c>
      <c r="AE17" s="68">
        <f>'[2]DATA BACKUP'!CG40</f>
        <v>70675</v>
      </c>
      <c r="AF17" s="135">
        <f>'[2]DATA BACKUP'!CU40</f>
        <v>1400932</v>
      </c>
      <c r="AG17" s="123"/>
      <c r="AH17" s="123"/>
    </row>
    <row r="18" spans="1:34" s="124" customFormat="1" ht="10.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5">
      <c r="A19" s="123"/>
      <c r="B19" s="128"/>
      <c r="C19" s="33"/>
      <c r="D19" s="26" t="s">
        <v>5</v>
      </c>
      <c r="E19" s="32"/>
      <c r="F19" s="71">
        <f>INDEX('[2]DATA BACKUP'!$Q$4:$AB$28, MATCH(C18, '[2]DATA BACKUP'!$B$4:$B$28, 0), MATCH($D$4, '[2]DATA BACKUP'!$AS$3:$BD$3, 0))</f>
        <v>21</v>
      </c>
      <c r="G19" s="71">
        <f>INDEX('[2]DATA BACKUP'!$AE$4:$AP$28, MATCH(C18, '[2]DATA BACKUP'!$B$4:$B$28, 0), MATCH($D$4, '[2]DATA BACKUP'!$AS$3:$BD$3, 0))</f>
        <v>17</v>
      </c>
      <c r="H19" s="71">
        <f>INDEX('[2]DATA BACKUP'!$AS$4:$BD$28, MATCH(C18, '[2]DATA BACKUP'!$B$4:$B$28, 0), MATCH($D$4, '[2]DATA BACKUP'!$AE$3:$AP$3, 0))</f>
        <v>6</v>
      </c>
      <c r="I19" s="71">
        <f>INDEX('[2]DATA BACKUP'!$BG$4:$BR$28, MATCH(C18, '[2]DATA BACKUP'!$B$4:$B$28, 0), MATCH($D$4, '[2]DATA BACKUP'!$AE$3:$AP$3, 0))</f>
        <v>0</v>
      </c>
      <c r="J19" s="71">
        <f>INDEX('[2]DATA BACKUP'!$BU$4:$CF$28, MATCH(C18, '[2]DATA BACKUP'!$B$4:$B$28, 0), MATCH($D$4, '[2]DATA BACKUP'!$AE$3:$AP$3, 0))</f>
        <v>2</v>
      </c>
      <c r="K19" s="71">
        <f>INDEX('[2]DATA BACKUP'!$CI$4:$CT$28, MATCH(C18, '[2]DATA BACKUP'!$B$4:$B$28, 0), MATCH($D$4, '[2]DATA BACKUP'!$AE$3:$AP$3, 0))</f>
        <v>5</v>
      </c>
      <c r="L19" s="64">
        <f>IFERROR(F19/G19-1,"n/a")</f>
        <v>0.23529411764705888</v>
      </c>
      <c r="M19" s="64">
        <f>IFERROR(F19/H19-1,"n/a")</f>
        <v>2.5</v>
      </c>
      <c r="N19" s="64" t="str">
        <f>IFERROR(F19/I19-1,"n/a")</f>
        <v>n/a</v>
      </c>
      <c r="O19" s="64">
        <f>IFERROR(F19/J19-1,"n/a")</f>
        <v>9.5</v>
      </c>
      <c r="P19" s="60">
        <f>IFERROR(F19/K19-1,"n/a")</f>
        <v>3.2</v>
      </c>
      <c r="Q19" s="68">
        <f>'[2]Feb-24'!Q19+F19</f>
        <v>27</v>
      </c>
      <c r="R19" s="68">
        <f>'[2]Feb-24'!R19+G19</f>
        <v>23</v>
      </c>
      <c r="S19" s="68">
        <f>'[2]Feb-24'!S19+H19</f>
        <v>12</v>
      </c>
      <c r="T19" s="68">
        <f>'[2]Feb-24'!T19+I19</f>
        <v>0</v>
      </c>
      <c r="U19" s="68">
        <f>'[2]Feb-24'!U19+J19</f>
        <v>3</v>
      </c>
      <c r="V19" s="68">
        <f>'[2]Feb-24'!V19+K19</f>
        <v>6</v>
      </c>
      <c r="W19" s="64">
        <f>IFERROR(Q19/R19-1,"n/a")</f>
        <v>0.17391304347826098</v>
      </c>
      <c r="X19" s="64">
        <f>IFERROR(Q19/S19-1,"n/a")</f>
        <v>1.25</v>
      </c>
      <c r="Y19" s="64" t="str">
        <f>IFERROR(Q19/T19-1,"n/a")</f>
        <v>n/a</v>
      </c>
      <c r="Z19" s="64">
        <f>IFERROR(Q19/U19-1,"n/a")</f>
        <v>8</v>
      </c>
      <c r="AA19" s="60">
        <f>IFERROR(Q19/V19-1,"n/a")</f>
        <v>3.5</v>
      </c>
      <c r="AB19" s="68">
        <f>'[2]DATA BACKUP'!$AQ$16</f>
        <v>708</v>
      </c>
      <c r="AC19" s="68">
        <f>'[2]DATA BACKUP'!BE16</f>
        <v>658</v>
      </c>
      <c r="AD19" s="68">
        <f>'[2]DATA BACKUP'!BS16</f>
        <v>47</v>
      </c>
      <c r="AE19" s="68">
        <f>'[2]DATA BACKUP'!CG16</f>
        <v>9</v>
      </c>
      <c r="AF19" s="135">
        <f>'[2]DATA BACKUP'!CU16</f>
        <v>290</v>
      </c>
      <c r="AG19" s="123"/>
      <c r="AH19" s="123"/>
    </row>
    <row r="20" spans="1:34" s="124" customFormat="1" ht="10.5">
      <c r="A20" s="123"/>
      <c r="B20" s="128"/>
      <c r="C20" s="33"/>
      <c r="D20" s="26" t="s">
        <v>11</v>
      </c>
      <c r="E20" s="32"/>
      <c r="F20" s="71">
        <f>INDEX('[2]DATA BACKUP'!$Q$34:$AB$58, MATCH(C18, '[2]DATA BACKUP'!$B$34:$B$58, 0), MATCH($D$4, '[2]DATA BACKUP'!$AE$33:$AP$33, 0))</f>
        <v>31321</v>
      </c>
      <c r="G20" s="71">
        <f>INDEX('[2]DATA BACKUP'!$AE$34:$AP$58, MATCH(C18, '[2]DATA BACKUP'!$B$34:$B$58, 0), MATCH($D$4, '[2]DATA BACKUP'!$AE$33:$AP$33, 0))</f>
        <v>14734</v>
      </c>
      <c r="H20" s="71">
        <f>INDEX('[2]DATA BACKUP'!$AS$34:$BD$58, MATCH(C18, '[2]DATA BACKUP'!$B$34:$B$58, 0), MATCH($D$4, '[2]DATA BACKUP'!$AE$33:$AP$33, 0))</f>
        <v>1346</v>
      </c>
      <c r="I20" s="71">
        <f>INDEX('[2]DATA BACKUP'!$BG$34:$BR$58, MATCH(C18, '[2]DATA BACKUP'!$B$34:$B$58, 0), MATCH($D$4, '[2]DATA BACKUP'!$AE$33:$AP$33, 0))</f>
        <v>0</v>
      </c>
      <c r="J20" s="71">
        <f>INDEX('[2]DATA BACKUP'!$BU$34:$CF$58, MATCH(C18, '[2]DATA BACKUP'!$B$34:$B$58, 0), MATCH($D$4, '[2]DATA BACKUP'!$AE$33:$AP$33, 0))</f>
        <v>887</v>
      </c>
      <c r="K20" s="71">
        <f>INDEX('[2]DATA BACKUP'!$CI$34:$CT$58, MATCH(C18, '[2]DATA BACKUP'!$B$34:$B$58, 0), MATCH($D$4, '[2]DATA BACKUP'!$AE$33:$AP$33, 0))</f>
        <v>4876</v>
      </c>
      <c r="L20" s="64">
        <f>IFERROR(F20/G20-1,"n/a")</f>
        <v>1.1257635401113073</v>
      </c>
      <c r="M20" s="64">
        <f>IFERROR(F20/H20-1,"n/a")</f>
        <v>22.269687964338782</v>
      </c>
      <c r="N20" s="64" t="str">
        <f>IFERROR(F20/I20-1,"n/a")</f>
        <v>n/a</v>
      </c>
      <c r="O20" s="64">
        <f>IFERROR(F20/J20-1,"n/a")</f>
        <v>34.311161217587376</v>
      </c>
      <c r="P20" s="60">
        <f>IFERROR(F20/K20-1,"n/a")</f>
        <v>5.4235028712059066</v>
      </c>
      <c r="Q20" s="68">
        <f>'[2]Feb-24'!Q20+F20</f>
        <v>39741</v>
      </c>
      <c r="R20" s="68">
        <f>'[2]Feb-24'!R20+G20</f>
        <v>20846</v>
      </c>
      <c r="S20" s="68">
        <f>'[2]Feb-24'!S20+H20</f>
        <v>3085</v>
      </c>
      <c r="T20" s="68">
        <f>'[2]Feb-24'!T20+I20</f>
        <v>0</v>
      </c>
      <c r="U20" s="68">
        <f>'[2]Feb-24'!U20+J20</f>
        <v>1753</v>
      </c>
      <c r="V20" s="68">
        <f>'[2]Feb-24'!V20+K20</f>
        <v>6484</v>
      </c>
      <c r="W20" s="64">
        <f>IFERROR(Q20/R20-1,"n/a")</f>
        <v>0.90640890338674085</v>
      </c>
      <c r="X20" s="64">
        <f>IFERROR(Q20/S20-1,"n/a")</f>
        <v>11.882009724473258</v>
      </c>
      <c r="Y20" s="64" t="str">
        <f>IFERROR(Q20/T20-1,"n/a")</f>
        <v>n/a</v>
      </c>
      <c r="Z20" s="64">
        <f>IFERROR(Q20/U20-1,"n/a")</f>
        <v>21.670279520821449</v>
      </c>
      <c r="AA20" s="60">
        <f>IFERROR(Q20/V20-1,"n/a")</f>
        <v>5.1290869833436155</v>
      </c>
      <c r="AB20" s="68">
        <f>'[2]DATA BACKUP'!$AQ$46</f>
        <v>1277526</v>
      </c>
      <c r="AC20" s="68">
        <f>'[2]DATA BACKUP'!BE46</f>
        <v>887495</v>
      </c>
      <c r="AD20" s="68">
        <f>'[2]DATA BACKUP'!BS46</f>
        <v>17541</v>
      </c>
      <c r="AE20" s="68">
        <f>'[2]DATA BACKUP'!CG46</f>
        <v>10046.999999999998</v>
      </c>
      <c r="AF20" s="135">
        <f>'[2]DATA BACKUP'!CU46</f>
        <v>585930</v>
      </c>
      <c r="AG20" s="123"/>
      <c r="AH20" s="123"/>
    </row>
    <row r="21" spans="1:34" s="124" customFormat="1" ht="10.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5">
      <c r="A22" s="123"/>
      <c r="B22" s="128"/>
      <c r="C22" s="33"/>
      <c r="D22" s="26" t="s">
        <v>5</v>
      </c>
      <c r="E22" s="34"/>
      <c r="F22" s="71">
        <f>INDEX('[2]DATA BACKUP'!$Q$4:$AB$28, MATCH(C21, '[2]DATA BACKUP'!$B$4:$B$28, 0), MATCH($D$4, '[2]DATA BACKUP'!$AS$3:$BD$3, 0))</f>
        <v>87</v>
      </c>
      <c r="G22" s="71">
        <f>INDEX('[2]DATA BACKUP'!$AE$4:$AP$28, MATCH(C21, '[2]DATA BACKUP'!$B$4:$B$28, 0), MATCH($D$4, '[2]DATA BACKUP'!$AS$3:$BD$3, 0))</f>
        <v>108</v>
      </c>
      <c r="H22" s="71">
        <f>INDEX('[2]DATA BACKUP'!$AS$4:$BD$28, MATCH(C21, '[2]DATA BACKUP'!$B$4:$B$28, 0), MATCH($D$4, '[2]DATA BACKUP'!$AE$3:$AP$3, 0))</f>
        <v>24</v>
      </c>
      <c r="I22" s="71">
        <f>INDEX('[2]DATA BACKUP'!$BG$4:$BR$28, MATCH(C21, '[2]DATA BACKUP'!$B$4:$B$28, 0), MATCH($D$4, '[2]DATA BACKUP'!$AE$3:$AP$3, 0))</f>
        <v>0</v>
      </c>
      <c r="J22" s="71">
        <f>INDEX('[2]DATA BACKUP'!$BU$4:$CF$28, MATCH(C21, '[2]DATA BACKUP'!$B$4:$B$28, 0), MATCH($D$4, '[2]DATA BACKUP'!$AE$3:$AP$3, 0))</f>
        <v>10</v>
      </c>
      <c r="K22" s="71">
        <f>INDEX('[2]DATA BACKUP'!$CI$4:$CT$28, MATCH(C21, '[2]DATA BACKUP'!$B$4:$B$28, 0), MATCH($D$4, '[2]DATA BACKUP'!$AE$3:$AP$3, 0))</f>
        <v>44</v>
      </c>
      <c r="L22" s="64">
        <f>IFERROR(F22/G22-1,"n/a")</f>
        <v>-0.19444444444444442</v>
      </c>
      <c r="M22" s="64">
        <f>IFERROR(F22/H22-1,"n/a")</f>
        <v>2.625</v>
      </c>
      <c r="N22" s="64" t="str">
        <f>IFERROR(F22/I22-1,"n/a")</f>
        <v>n/a</v>
      </c>
      <c r="O22" s="64">
        <f>IFERROR(F22/J22-1,"n/a")</f>
        <v>7.6999999999999993</v>
      </c>
      <c r="P22" s="60">
        <f>IFERROR(F22/K22-1,"n/a")</f>
        <v>0.97727272727272729</v>
      </c>
      <c r="Q22" s="68">
        <f>'[2]Feb-24'!Q22+F22</f>
        <v>259</v>
      </c>
      <c r="R22" s="68">
        <f>'[2]Feb-24'!R22+G22</f>
        <v>287</v>
      </c>
      <c r="S22" s="68">
        <f>'[2]Feb-24'!S22+H22</f>
        <v>53</v>
      </c>
      <c r="T22" s="68">
        <f>'[2]Feb-24'!T22+I22</f>
        <v>0</v>
      </c>
      <c r="U22" s="68">
        <f>'[2]Feb-24'!U22+J22</f>
        <v>43</v>
      </c>
      <c r="V22" s="68">
        <f>'[2]Feb-24'!V22+K22</f>
        <v>89</v>
      </c>
      <c r="W22" s="64">
        <f>IFERROR(Q22/R22-1,"n/a")</f>
        <v>-9.7560975609756073E-2</v>
      </c>
      <c r="X22" s="64">
        <f>IFERROR(Q22/S22-1,"n/a")</f>
        <v>3.8867924528301883</v>
      </c>
      <c r="Y22" s="64" t="str">
        <f>IFERROR(Q22/T22-1,"n/a")</f>
        <v>n/a</v>
      </c>
      <c r="Z22" s="64">
        <f>IFERROR(Q22/U22-1,"n/a")</f>
        <v>5.0232558139534884</v>
      </c>
      <c r="AA22" s="60">
        <f>IFERROR(Q22/V22-1,"n/a")</f>
        <v>1.9101123595505616</v>
      </c>
      <c r="AB22" s="68">
        <f>'[2]DATA BACKUP'!$AQ$20</f>
        <v>1500</v>
      </c>
      <c r="AC22" s="68">
        <f>'[2]DATA BACKUP'!BE20</f>
        <v>895</v>
      </c>
      <c r="AD22" s="68">
        <f>'[2]DATA BACKUP'!BS20</f>
        <v>283</v>
      </c>
      <c r="AE22" s="68">
        <f>'[2]DATA BACKUP'!CG20</f>
        <v>43</v>
      </c>
      <c r="AF22" s="135">
        <f>'[2]DATA BACKUP'!CU20</f>
        <v>827</v>
      </c>
      <c r="AG22" s="123"/>
      <c r="AH22" s="123"/>
    </row>
    <row r="23" spans="1:34" s="124" customFormat="1" ht="10.5">
      <c r="A23" s="123"/>
      <c r="B23" s="128"/>
      <c r="C23" s="33"/>
      <c r="D23" s="26" t="s">
        <v>11</v>
      </c>
      <c r="E23" s="32"/>
      <c r="F23" s="71">
        <f>INDEX('[2]DATA BACKUP'!$Q$34:$AB$58, MATCH(C21, '[2]DATA BACKUP'!$B$34:$B$58, 0), MATCH($D$4, '[2]DATA BACKUP'!$AE$33:$AP$33, 0))</f>
        <v>316617</v>
      </c>
      <c r="G23" s="71">
        <f>INDEX('[2]DATA BACKUP'!$AE$34:$AP$58, MATCH(C21, '[2]DATA BACKUP'!$B$34:$B$58, 0), MATCH($D$4, '[2]DATA BACKUP'!$AE$33:$AP$33, 0))</f>
        <v>297870</v>
      </c>
      <c r="H23" s="71">
        <f>INDEX('[2]DATA BACKUP'!$AS$34:$BD$58, MATCH(C21, '[2]DATA BACKUP'!$B$34:$B$58, 0), MATCH($D$4, '[2]DATA BACKUP'!$AE$33:$AP$33, 0))</f>
        <v>32594</v>
      </c>
      <c r="I23" s="71">
        <f>INDEX('[2]DATA BACKUP'!$BG$34:$BR$58, MATCH(C21, '[2]DATA BACKUP'!$B$34:$B$58, 0), MATCH($D$4, '[2]DATA BACKUP'!$AE$33:$AP$33, 0))</f>
        <v>0</v>
      </c>
      <c r="J23" s="71">
        <f>INDEX('[2]DATA BACKUP'!$BU$34:$CF$58, MATCH(C21, '[2]DATA BACKUP'!$B$34:$B$58, 0), MATCH($D$4, '[2]DATA BACKUP'!$AE$33:$AP$33, 0))</f>
        <v>28535</v>
      </c>
      <c r="K23" s="71">
        <f>INDEX('[2]DATA BACKUP'!$CI$34:$CT$58, MATCH(C21, '[2]DATA BACKUP'!$B$34:$B$58, 0), MATCH($D$4, '[2]DATA BACKUP'!$AE$33:$AP$33, 0))</f>
        <v>117674</v>
      </c>
      <c r="L23" s="64">
        <f>IFERROR(F23/G23-1,"n/a")</f>
        <v>6.2936851646691494E-2</v>
      </c>
      <c r="M23" s="64">
        <f>IFERROR(F23/H23-1,"n/a")</f>
        <v>8.7139657605694296</v>
      </c>
      <c r="N23" s="64" t="str">
        <f>IFERROR(F23/I23-1,"n/a")</f>
        <v>n/a</v>
      </c>
      <c r="O23" s="64">
        <f>IFERROR(F23/J23-1,"n/a")</f>
        <v>10.095742071140704</v>
      </c>
      <c r="P23" s="60">
        <f>IFERROR(F23/K23-1,"n/a")</f>
        <v>1.690628346108741</v>
      </c>
      <c r="Q23" s="68">
        <f>'[2]Feb-24'!Q23+F23</f>
        <v>913055</v>
      </c>
      <c r="R23" s="68">
        <f>'[2]Feb-24'!R23+G23</f>
        <v>836274</v>
      </c>
      <c r="S23" s="68">
        <f>'[2]Feb-24'!S23+H23</f>
        <v>68454</v>
      </c>
      <c r="T23" s="68">
        <f>'[2]Feb-24'!T23+I23</f>
        <v>0</v>
      </c>
      <c r="U23" s="68">
        <f>'[2]Feb-24'!U23+J23</f>
        <v>140552</v>
      </c>
      <c r="V23" s="68">
        <f>'[2]Feb-24'!V23+K23</f>
        <v>251900</v>
      </c>
      <c r="W23" s="64">
        <f>IFERROR(Q23/R23-1,"n/a")</f>
        <v>9.1813209546153463E-2</v>
      </c>
      <c r="X23" s="64">
        <f>IFERROR(Q23/S23-1,"n/a")</f>
        <v>12.338227130627867</v>
      </c>
      <c r="Y23" s="64" t="str">
        <f>IFERROR(Q23/T23-1,"n/a")</f>
        <v>n/a</v>
      </c>
      <c r="Z23" s="64">
        <f>IFERROR(Q23/U23-1,"n/a")</f>
        <v>5.4962078092094027</v>
      </c>
      <c r="AA23" s="60">
        <f>IFERROR(Q23/V23-1,"n/a")</f>
        <v>2.6246724890829696</v>
      </c>
      <c r="AB23" s="68">
        <f>'[2]DATA BACKUP'!$AQ$50</f>
        <v>4449177</v>
      </c>
      <c r="AC23" s="68">
        <f>'[2]DATA BACKUP'!BE50</f>
        <v>2165161</v>
      </c>
      <c r="AD23" s="68">
        <f>'[2]DATA BACKUP'!BS50</f>
        <v>465109</v>
      </c>
      <c r="AE23" s="68">
        <f>'[2]DATA BACKUP'!CG50</f>
        <v>140552</v>
      </c>
      <c r="AF23" s="135">
        <f>'[2]DATA BACKUP'!CU50</f>
        <v>2552942</v>
      </c>
      <c r="AG23" s="123"/>
      <c r="AH23" s="123"/>
    </row>
    <row r="24" spans="1:34" s="124" customFormat="1" ht="10.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5">
      <c r="B25" s="128"/>
      <c r="C25" s="33"/>
      <c r="D25" s="26" t="s">
        <v>5</v>
      </c>
      <c r="E25" s="32"/>
      <c r="F25" s="71">
        <f>INDEX('[2]DATA BACKUP'!$Q$4:$AB$28, MATCH(C24, '[2]DATA BACKUP'!$B$4:$B$28, 0), MATCH($D$4, '[2]DATA BACKUP'!$AS$3:$BD$3, 0))</f>
        <v>0</v>
      </c>
      <c r="G25" s="71">
        <f>INDEX('[2]DATA BACKUP'!$AE$4:$AP$28, MATCH(C24, '[2]DATA BACKUP'!$B$4:$B$28, 0), MATCH($D$4, '[2]DATA BACKUP'!$AS$3:$BD$3, 0))</f>
        <v>0</v>
      </c>
      <c r="H25" s="71">
        <f>INDEX('[2]DATA BACKUP'!$AS$4:$BD$28, MATCH(C24, '[2]DATA BACKUP'!$B$4:$B$28, 0), MATCH($D$4, '[2]DATA BACKUP'!$AE$3:$AP$3, 0))</f>
        <v>0</v>
      </c>
      <c r="I25" s="71">
        <f>INDEX('[2]DATA BACKUP'!$BG$4:$BR$28, MATCH(C24, '[2]DATA BACKUP'!$B$4:$B$28, 0), MATCH($D$4, '[2]DATA BACKUP'!$AE$3:$AP$3, 0))</f>
        <v>0</v>
      </c>
      <c r="J25" s="71">
        <f>INDEX('[2]DATA BACKUP'!$BU$4:$CF$28, MATCH(C24, '[2]DATA BACKUP'!$B$4:$B$28, 0), MATCH($D$4, '[2]DATA BACKUP'!$AE$3:$AP$3, 0))</f>
        <v>0</v>
      </c>
      <c r="K25" s="71">
        <f>INDEX('[2]DATA BACKUP'!$CI$4:$CT$28, MATCH(C24, '[2]DATA BACKUP'!$B$4:$B$28, 0), MATCH($D$4, '[2]DATA BACKUP'!$AE$3:$AP$3, 0))</f>
        <v>0</v>
      </c>
      <c r="L25" s="64" t="str">
        <f>IFERROR(F25/G25-1,"n/a")</f>
        <v>n/a</v>
      </c>
      <c r="M25" s="64" t="str">
        <f>IFERROR(F25/H25-1,"n/a")</f>
        <v>n/a</v>
      </c>
      <c r="N25" s="64" t="str">
        <f>IFERROR(F25/I25-1,"n/a")</f>
        <v>n/a</v>
      </c>
      <c r="O25" s="64" t="str">
        <f>IFERROR(F25/J25-1,"n/a")</f>
        <v>n/a</v>
      </c>
      <c r="P25" s="60" t="str">
        <f>IFERROR(F25/K25-1,"n/a")</f>
        <v>n/a</v>
      </c>
      <c r="Q25" s="68">
        <f>'[2]Feb-24'!Q25+F25</f>
        <v>0</v>
      </c>
      <c r="R25" s="68">
        <f>'[2]Feb-24'!R25+G25</f>
        <v>0</v>
      </c>
      <c r="S25" s="68">
        <f>'[2]Feb-24'!S25+H25</f>
        <v>0</v>
      </c>
      <c r="T25" s="68">
        <f>'[2]Feb-24'!T25+I25</f>
        <v>0</v>
      </c>
      <c r="U25" s="68">
        <f>'[2]Feb-24'!U25+J25</f>
        <v>0</v>
      </c>
      <c r="V25" s="68">
        <f>'[2]Feb-24'!V25+K25</f>
        <v>0</v>
      </c>
      <c r="W25" s="64" t="str">
        <f>IFERROR(Q25/R25-1,"n/a")</f>
        <v>n/a</v>
      </c>
      <c r="X25" s="64" t="str">
        <f>IFERROR(Q25/S25-1,"n/a")</f>
        <v>n/a</v>
      </c>
      <c r="Y25" s="64" t="str">
        <f>IFERROR(Q25/T25-1,"n/a")</f>
        <v>n/a</v>
      </c>
      <c r="Z25" s="64" t="str">
        <f>IFERROR(Q25/U25-1,"n/a")</f>
        <v>n/a</v>
      </c>
      <c r="AA25" s="60" t="str">
        <f>IFERROR(Q25/V25-1,"n/a")</f>
        <v>n/a</v>
      </c>
      <c r="AB25" s="68">
        <f>'[2]DATA BACKUP'!$AQ$27</f>
        <v>21</v>
      </c>
      <c r="AC25" s="68">
        <f>'[2]DATA BACKUP'!BE27</f>
        <v>9</v>
      </c>
      <c r="AD25" s="68">
        <f>'[2]DATA BACKUP'!BS27</f>
        <v>0</v>
      </c>
      <c r="AE25" s="68">
        <f>'[2]DATA BACKUP'!CG27</f>
        <v>0</v>
      </c>
      <c r="AF25" s="135">
        <f>'[2]DATA BACKUP'!CU27</f>
        <v>16</v>
      </c>
      <c r="AG25" s="123"/>
      <c r="AH25" s="123"/>
    </row>
    <row r="26" spans="1:34" s="124" customFormat="1" ht="10.5">
      <c r="A26" s="123"/>
      <c r="B26" s="128"/>
      <c r="C26" s="33"/>
      <c r="D26" s="26" t="s">
        <v>11</v>
      </c>
      <c r="E26" s="32"/>
      <c r="F26" s="71">
        <f>INDEX('[2]DATA BACKUP'!$Q$34:$AB$58, MATCH(C24, '[2]DATA BACKUP'!$B$34:$B$58, 0), MATCH($D$4, '[2]DATA BACKUP'!$AE$33:$AP$33, 0))</f>
        <v>0</v>
      </c>
      <c r="G26" s="71">
        <f>INDEX('[2]DATA BACKUP'!$AE$34:$AP$58, MATCH(C24, '[2]DATA BACKUP'!$B$34:$B$58, 0), MATCH($D$4, '[2]DATA BACKUP'!$AE$33:$AP$33, 0))</f>
        <v>0</v>
      </c>
      <c r="H26" s="71">
        <f>INDEX('[2]DATA BACKUP'!$AS$34:$BD$58, MATCH(C24, '[2]DATA BACKUP'!$B$34:$B$58, 0), MATCH($D$4, '[2]DATA BACKUP'!$AE$33:$AP$33, 0))</f>
        <v>0</v>
      </c>
      <c r="I26" s="71">
        <f>INDEX('[2]DATA BACKUP'!$BG$34:$BR$58, MATCH(C24, '[2]DATA BACKUP'!$B$34:$B$58, 0), MATCH($D$4, '[2]DATA BACKUP'!$AE$33:$AP$33, 0))</f>
        <v>0</v>
      </c>
      <c r="J26" s="71">
        <f>INDEX('[2]DATA BACKUP'!$BU$34:$CF$58, MATCH(C24, '[2]DATA BACKUP'!$B$34:$B$58, 0), MATCH($D$4, '[2]DATA BACKUP'!$AE$33:$AP$33, 0))</f>
        <v>0</v>
      </c>
      <c r="K26" s="71">
        <f>INDEX('[2]DATA BACKUP'!$CI$34:$CT$58, MATCH(C24, '[2]DATA BACKUP'!$B$34:$B$58, 0), MATCH($D$4, '[2]DATA BACKUP'!$AE$33:$AP$33, 0))</f>
        <v>0</v>
      </c>
      <c r="L26" s="64" t="str">
        <f>IFERROR(F26/G26-1,"n/a")</f>
        <v>n/a</v>
      </c>
      <c r="M26" s="64" t="str">
        <f>IFERROR(F26/H26-1,"n/a")</f>
        <v>n/a</v>
      </c>
      <c r="N26" s="64" t="str">
        <f>IFERROR(F26/I26-1,"n/a")</f>
        <v>n/a</v>
      </c>
      <c r="O26" s="64" t="str">
        <f>IFERROR(F26/J26-1,"n/a")</f>
        <v>n/a</v>
      </c>
      <c r="P26" s="60" t="str">
        <f>IFERROR(F26/K26-1,"n/a")</f>
        <v>n/a</v>
      </c>
      <c r="Q26" s="68">
        <f>'[2]Feb-24'!Q26+F26</f>
        <v>0</v>
      </c>
      <c r="R26" s="68">
        <f>'[2]Feb-24'!R26+G26</f>
        <v>0</v>
      </c>
      <c r="S26" s="68">
        <f>'[2]Feb-24'!S26+H26</f>
        <v>0</v>
      </c>
      <c r="T26" s="68">
        <f>'[2]Feb-24'!T26+I26</f>
        <v>0</v>
      </c>
      <c r="U26" s="68">
        <f>'[2]Feb-24'!U26+J26</f>
        <v>0</v>
      </c>
      <c r="V26" s="68">
        <f>'[2]Feb-24'!V26+K26</f>
        <v>0</v>
      </c>
      <c r="W26" s="64" t="str">
        <f>IFERROR(Q26/R26-1,"n/a")</f>
        <v>n/a</v>
      </c>
      <c r="X26" s="64" t="str">
        <f>IFERROR(Q26/S26-1,"n/a")</f>
        <v>n/a</v>
      </c>
      <c r="Y26" s="64" t="str">
        <f>IFERROR(Q26/T26-1,"n/a")</f>
        <v>n/a</v>
      </c>
      <c r="Z26" s="64" t="str">
        <f>IFERROR(Q26/U26-1,"n/a")</f>
        <v>n/a</v>
      </c>
      <c r="AA26" s="60" t="str">
        <f>IFERROR(Q26/V26-1,"n/a")</f>
        <v>n/a</v>
      </c>
      <c r="AB26" s="68">
        <f>'[2]DATA BACKUP'!$AQ$57</f>
        <v>38626</v>
      </c>
      <c r="AC26" s="68">
        <f>'[2]DATA BACKUP'!BE57</f>
        <v>15637</v>
      </c>
      <c r="AD26" s="68">
        <f>'[2]DATA BACKUP'!BS57</f>
        <v>0</v>
      </c>
      <c r="AE26" s="68">
        <f>'[2]DATA BACKUP'!CG57</f>
        <v>0</v>
      </c>
      <c r="AF26" s="137">
        <f>'[2]DATA BACKUP'!CU57</f>
        <v>20248</v>
      </c>
      <c r="AG26" s="123"/>
      <c r="AH26" s="123"/>
    </row>
    <row r="27" spans="1:34" s="124" customFormat="1" ht="10.9" thickBot="1">
      <c r="A27" s="123"/>
      <c r="B27" s="128"/>
      <c r="C27" s="35" t="s">
        <v>12</v>
      </c>
      <c r="D27" s="36"/>
      <c r="E27" s="37"/>
      <c r="F27" s="75">
        <f t="shared" ref="F27:K28" si="0">F13+F16+F19+F22+F25</f>
        <v>407</v>
      </c>
      <c r="G27" s="75">
        <f t="shared" si="0"/>
        <v>322</v>
      </c>
      <c r="H27" s="75">
        <f t="shared" si="0"/>
        <v>260</v>
      </c>
      <c r="I27" s="75">
        <f t="shared" si="0"/>
        <v>5</v>
      </c>
      <c r="J27" s="75">
        <f t="shared" si="0"/>
        <v>160</v>
      </c>
      <c r="K27" s="75">
        <f t="shared" si="0"/>
        <v>229</v>
      </c>
      <c r="L27" s="66">
        <f>IFERROR(F27/G27-1,"n/a")</f>
        <v>0.2639751552795031</v>
      </c>
      <c r="M27" s="66">
        <f>IFERROR(F27/H27-1,"n/a")</f>
        <v>0.56538461538461537</v>
      </c>
      <c r="N27" s="66">
        <f>IFERROR(F27/I27-1,"n/a")</f>
        <v>80.400000000000006</v>
      </c>
      <c r="O27" s="66">
        <f>IFERROR(F27/J27-1,"n/a")</f>
        <v>1.5437500000000002</v>
      </c>
      <c r="P27" s="62">
        <f>IFERROR(F27/K27-1,"n/a")</f>
        <v>0.77729257641921401</v>
      </c>
      <c r="Q27" s="75">
        <f t="shared" ref="Q27:V28" si="1">Q13+Q16+Q19+Q22+Q25</f>
        <v>1025</v>
      </c>
      <c r="R27" s="75">
        <f t="shared" si="1"/>
        <v>867</v>
      </c>
      <c r="S27" s="75">
        <f t="shared" si="1"/>
        <v>631</v>
      </c>
      <c r="T27" s="75">
        <f t="shared" si="1"/>
        <v>12</v>
      </c>
      <c r="U27" s="75">
        <f t="shared" si="1"/>
        <v>565</v>
      </c>
      <c r="V27" s="75">
        <f t="shared" si="1"/>
        <v>634</v>
      </c>
      <c r="W27" s="66">
        <f>IFERROR(Q27/R27-1,"n/a")</f>
        <v>0.18223760092272201</v>
      </c>
      <c r="X27" s="66">
        <f>IFERROR(Q27/S27-1,"n/a")</f>
        <v>0.62440570522979399</v>
      </c>
      <c r="Y27" s="66">
        <f>IFERROR(Q27/T27-1,"n/a")</f>
        <v>84.416666666666671</v>
      </c>
      <c r="Z27" s="66">
        <f>IFERROR(Q27/U27-1,"n/a")</f>
        <v>0.81415929203539816</v>
      </c>
      <c r="AA27" s="62">
        <f>IFERROR(Q27/V27-1,"n/a")</f>
        <v>0.61671924290220814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1.25" thickTop="1" thickBot="1">
      <c r="A28" s="123"/>
      <c r="B28" s="128"/>
      <c r="C28" s="38" t="s">
        <v>13</v>
      </c>
      <c r="D28" s="39"/>
      <c r="E28" s="40"/>
      <c r="F28" s="76">
        <f t="shared" si="0"/>
        <v>1256379</v>
      </c>
      <c r="G28" s="76">
        <f t="shared" si="0"/>
        <v>921313</v>
      </c>
      <c r="H28" s="76">
        <f t="shared" si="0"/>
        <v>406818</v>
      </c>
      <c r="I28" s="76">
        <f t="shared" si="0"/>
        <v>4146</v>
      </c>
      <c r="J28" s="76">
        <f t="shared" si="0"/>
        <v>226273</v>
      </c>
      <c r="K28" s="76">
        <f t="shared" si="0"/>
        <v>655947</v>
      </c>
      <c r="L28" s="67">
        <f>IFERROR(F28/G28-1,"n/a")</f>
        <v>0.36368313483039971</v>
      </c>
      <c r="M28" s="67">
        <f>IFERROR(F28/H28-1,"n/a")</f>
        <v>2.0883073020367831</v>
      </c>
      <c r="N28" s="67">
        <f>IFERROR(F28/I28-1,"n/a")</f>
        <v>302.03400868306801</v>
      </c>
      <c r="O28" s="67">
        <f>IFERROR(F28/J28-1,"n/a")</f>
        <v>4.5524919013757721</v>
      </c>
      <c r="P28" s="63">
        <f>IFERROR(F28/K28-1,"n/a")</f>
        <v>0.91536663785336314</v>
      </c>
      <c r="Q28" s="76">
        <f t="shared" si="1"/>
        <v>3231910</v>
      </c>
      <c r="R28" s="76">
        <f t="shared" si="1"/>
        <v>2478359</v>
      </c>
      <c r="S28" s="76">
        <f t="shared" si="1"/>
        <v>867705</v>
      </c>
      <c r="T28" s="76">
        <f t="shared" si="1"/>
        <v>10103</v>
      </c>
      <c r="U28" s="76">
        <f t="shared" si="1"/>
        <v>1276302</v>
      </c>
      <c r="V28" s="76">
        <f t="shared" si="1"/>
        <v>1789862</v>
      </c>
      <c r="W28" s="67">
        <f>IFERROR(Q28/R28-1,"n/a")</f>
        <v>0.30405239918833393</v>
      </c>
      <c r="X28" s="67">
        <f>IFERROR(Q28/S28-1,"n/a")</f>
        <v>2.7246644885070386</v>
      </c>
      <c r="Y28" s="67">
        <f>IFERROR(Q28/T28-1,"n/a")</f>
        <v>318.89607047411658</v>
      </c>
      <c r="Z28" s="67">
        <f>IFERROR(Q28/U28-1,"n/a")</f>
        <v>1.5322455030235789</v>
      </c>
      <c r="AA28" s="63">
        <f>IFERROR(Q28/V28-1,"n/a")</f>
        <v>0.80567552135304288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9"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7" t="str">
        <f>F9</f>
        <v>March</v>
      </c>
      <c r="G33" s="157"/>
      <c r="H33" s="157"/>
      <c r="I33" s="157"/>
      <c r="J33" s="157"/>
      <c r="K33" s="157"/>
      <c r="L33" s="157"/>
      <c r="M33" s="157"/>
      <c r="N33" s="157"/>
      <c r="O33" s="157"/>
      <c r="P33" s="158"/>
      <c r="Q33" s="160" t="str">
        <f>"April to "&amp;D4&amp;" (YTD)"</f>
        <v>April to March (YTD)</v>
      </c>
      <c r="R33" s="161"/>
      <c r="S33" s="161"/>
      <c r="T33" s="161"/>
      <c r="U33" s="161"/>
      <c r="V33" s="161"/>
      <c r="W33" s="161"/>
      <c r="X33" s="161"/>
      <c r="Y33" s="161"/>
      <c r="Z33" s="161"/>
      <c r="AA33" s="162"/>
      <c r="AB33" s="160" t="s">
        <v>58</v>
      </c>
      <c r="AC33" s="161"/>
      <c r="AD33" s="161"/>
      <c r="AE33" s="161"/>
      <c r="AF33" s="163"/>
    </row>
    <row r="34" spans="1:34" s="124" customFormat="1" ht="10.5">
      <c r="A34" s="123"/>
      <c r="B34" s="123"/>
      <c r="C34" s="29"/>
      <c r="D34" s="30"/>
      <c r="E34" s="30"/>
      <c r="F34" s="144"/>
      <c r="G34" s="145"/>
      <c r="H34" s="145"/>
      <c r="I34" s="145"/>
      <c r="J34" s="145"/>
      <c r="K34" s="145"/>
      <c r="L34" s="145"/>
      <c r="M34" s="145"/>
      <c r="N34" s="145"/>
      <c r="O34" s="145"/>
      <c r="P34" s="146"/>
      <c r="Q34" s="145"/>
      <c r="R34" s="145"/>
      <c r="S34" s="145"/>
      <c r="T34" s="145"/>
      <c r="U34" s="145"/>
      <c r="V34" s="145"/>
      <c r="W34" s="145"/>
      <c r="X34" s="145"/>
      <c r="Y34" s="145"/>
      <c r="Z34" s="145"/>
      <c r="AA34" s="146"/>
      <c r="AB34" s="151"/>
      <c r="AC34" s="152"/>
      <c r="AD34" s="152"/>
      <c r="AE34" s="152"/>
      <c r="AF34" s="153"/>
    </row>
    <row r="35" spans="1:34" s="124" customFormat="1" ht="20.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7"/>
      <c r="AC35" s="53" t="s">
        <v>53</v>
      </c>
      <c r="AD35" s="53" t="s">
        <v>54</v>
      </c>
      <c r="AE35" s="53" t="s">
        <v>65</v>
      </c>
      <c r="AF35" s="57" t="s">
        <v>73</v>
      </c>
      <c r="AH35" s="123"/>
    </row>
    <row r="36" spans="1:34" s="124" customFormat="1" ht="10.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8"/>
      <c r="AC36" s="26"/>
      <c r="AD36" s="26"/>
      <c r="AE36" s="88"/>
      <c r="AF36" s="85"/>
      <c r="AH36" s="123"/>
    </row>
    <row r="37" spans="1:34" s="124" customFormat="1" ht="10.5">
      <c r="A37" s="123"/>
      <c r="B37" s="123"/>
      <c r="C37" s="33"/>
      <c r="D37" s="26" t="s">
        <v>5</v>
      </c>
      <c r="E37" s="32"/>
      <c r="F37" s="74">
        <f t="shared" ref="F37:K38" si="3">F13</f>
        <v>282</v>
      </c>
      <c r="G37" s="74">
        <f t="shared" si="3"/>
        <v>181</v>
      </c>
      <c r="H37" s="74">
        <f t="shared" si="3"/>
        <v>204</v>
      </c>
      <c r="I37" s="74">
        <f t="shared" si="3"/>
        <v>0</v>
      </c>
      <c r="J37" s="74">
        <f t="shared" si="3"/>
        <v>147</v>
      </c>
      <c r="K37" s="74">
        <f t="shared" si="3"/>
        <v>170</v>
      </c>
      <c r="L37" s="64">
        <f>IFERROR(F37/G37-1,"n/a")</f>
        <v>0.55801104972375692</v>
      </c>
      <c r="M37" s="64">
        <f>IFERROR(F37/H37-1,"n/a")</f>
        <v>0.38235294117647056</v>
      </c>
      <c r="N37" s="64" t="str">
        <f>IFERROR(F37/I37-1,"n/a")</f>
        <v>n/a</v>
      </c>
      <c r="O37" s="64">
        <f>IFERROR(F37/J37-1,"n/a")</f>
        <v>0.91836734693877542</v>
      </c>
      <c r="P37" s="60">
        <f>IFERROR(F37/K37-1,"n/a")</f>
        <v>0.65882352941176481</v>
      </c>
      <c r="Q37" s="64"/>
      <c r="R37" s="74">
        <f>'Feb-24'!R37+F37</f>
        <v>1803</v>
      </c>
      <c r="S37" s="74">
        <f>'Feb-24'!S37+'Mar-24'!G37</f>
        <v>1486</v>
      </c>
      <c r="T37" s="74">
        <f>'Feb-24'!T37+'Mar-24'!H37</f>
        <v>1045</v>
      </c>
      <c r="U37" s="74">
        <f>'Feb-24'!U37+'Mar-24'!I37</f>
        <v>42</v>
      </c>
      <c r="V37" s="74">
        <f>'Feb-24'!V37+'Mar-24'!J37</f>
        <v>1577</v>
      </c>
      <c r="W37" s="64"/>
      <c r="X37" s="120">
        <f>IFERROR(R37/S37-1,"n/a")</f>
        <v>0.21332436069986538</v>
      </c>
      <c r="Y37" s="120">
        <f>IFERROR(R37/T37-1,"n/a")</f>
        <v>0.7253588516746412</v>
      </c>
      <c r="Z37" s="120">
        <f>IFERROR(R37/U37-1,"n/a")</f>
        <v>41.928571428571431</v>
      </c>
      <c r="AA37" s="121">
        <f>IFERROR(R37/V37-1,"n/a")</f>
        <v>0.14331008243500309</v>
      </c>
      <c r="AB37" s="149"/>
      <c r="AC37" s="89">
        <f>SUM('[2]DATA BACKUP'!AV5:BD5,'[2]DATA BACKUP'!AE5:AG5)</f>
        <v>1486</v>
      </c>
      <c r="AD37" s="89">
        <v>1052</v>
      </c>
      <c r="AE37" s="70">
        <v>551</v>
      </c>
      <c r="AF37" s="78">
        <v>1584</v>
      </c>
      <c r="AH37" s="123"/>
    </row>
    <row r="38" spans="1:34" s="124" customFormat="1" ht="10.5">
      <c r="A38" s="123"/>
      <c r="B38" s="123"/>
      <c r="C38" s="33"/>
      <c r="D38" s="26" t="s">
        <v>11</v>
      </c>
      <c r="E38" s="32"/>
      <c r="F38" s="74">
        <f t="shared" si="3"/>
        <v>854103</v>
      </c>
      <c r="G38" s="74">
        <f t="shared" si="3"/>
        <v>565574</v>
      </c>
      <c r="H38" s="74">
        <f t="shared" si="3"/>
        <v>344501</v>
      </c>
      <c r="I38" s="74">
        <f t="shared" si="3"/>
        <v>0</v>
      </c>
      <c r="J38" s="74">
        <f t="shared" si="3"/>
        <v>196286</v>
      </c>
      <c r="K38" s="74">
        <f t="shared" si="3"/>
        <v>500596</v>
      </c>
      <c r="L38" s="64">
        <f>IFERROR(F38/G38-1,"n/a")</f>
        <v>0.51015251761926828</v>
      </c>
      <c r="M38" s="64">
        <f>IFERROR(F38/H38-1,"n/a")</f>
        <v>1.4792467946392027</v>
      </c>
      <c r="N38" s="64" t="str">
        <f>IFERROR(F38/I38-1,"n/a")</f>
        <v>n/a</v>
      </c>
      <c r="O38" s="64">
        <f>IFERROR(F38/J38-1,"n/a")</f>
        <v>3.3513189937132548</v>
      </c>
      <c r="P38" s="60">
        <f>IFERROR(F38/K38-1,"n/a")</f>
        <v>0.70617224268671741</v>
      </c>
      <c r="Q38" s="64"/>
      <c r="R38" s="74">
        <f>'Feb-24'!R38+F38</f>
        <v>5844595</v>
      </c>
      <c r="S38" s="74">
        <f>'Feb-24'!S38+'Mar-24'!G38</f>
        <v>4370939</v>
      </c>
      <c r="T38" s="74">
        <f>'Feb-24'!T38+'Mar-24'!H38</f>
        <v>1522859</v>
      </c>
      <c r="U38" s="74">
        <f>'Feb-24'!U38+'Mar-24'!I38</f>
        <v>0</v>
      </c>
      <c r="V38" s="74">
        <f>'Feb-24'!V38+'Mar-24'!J38</f>
        <v>4212856</v>
      </c>
      <c r="W38" s="64"/>
      <c r="X38" s="120">
        <f>IFERROR(R38/S38-1,"n/a")</f>
        <v>0.3371486081137256</v>
      </c>
      <c r="Y38" s="120">
        <f>IFERROR(R38/T38-1,"n/a")</f>
        <v>2.8379094847257691</v>
      </c>
      <c r="Z38" s="120" t="str">
        <f>IFERROR(R38/U38-1,"n/a")</f>
        <v>n/a</v>
      </c>
      <c r="AA38" s="121">
        <f>IFERROR(R38/V38-1,"n/a")</f>
        <v>0.38732370629330792</v>
      </c>
      <c r="AB38" s="149"/>
      <c r="AC38" s="89">
        <f>SUM('[2]DATA BACKUP'!AV35:BD35,'[2]DATA BACKUP'!AE35:AG35)</f>
        <v>4370939</v>
      </c>
      <c r="AD38" s="89">
        <v>1527970</v>
      </c>
      <c r="AE38" s="84">
        <v>1092884</v>
      </c>
      <c r="AF38" s="78">
        <v>4234259</v>
      </c>
      <c r="AH38" s="123"/>
    </row>
    <row r="39" spans="1:34" s="124" customFormat="1" ht="10.5">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0"/>
      <c r="AC39" s="90"/>
      <c r="AD39" s="90"/>
      <c r="AE39" s="44"/>
      <c r="AF39" s="79"/>
      <c r="AH39" s="123"/>
    </row>
    <row r="40" spans="1:34" s="124" customFormat="1" ht="10.5">
      <c r="A40" s="123"/>
      <c r="B40" s="123"/>
      <c r="C40" s="33"/>
      <c r="D40" s="26" t="s">
        <v>5</v>
      </c>
      <c r="E40" s="32"/>
      <c r="F40" s="74">
        <f t="shared" ref="F40:K41" si="4">F16</f>
        <v>17</v>
      </c>
      <c r="G40" s="74">
        <f t="shared" si="4"/>
        <v>16</v>
      </c>
      <c r="H40" s="74">
        <f t="shared" si="4"/>
        <v>26</v>
      </c>
      <c r="I40" s="74">
        <f t="shared" si="4"/>
        <v>5</v>
      </c>
      <c r="J40" s="74">
        <f t="shared" si="4"/>
        <v>1</v>
      </c>
      <c r="K40" s="74">
        <f t="shared" si="4"/>
        <v>10</v>
      </c>
      <c r="L40" s="64">
        <f>IFERROR(F40/G40-1,"n/a")</f>
        <v>6.25E-2</v>
      </c>
      <c r="M40" s="64">
        <f>IFERROR(F40/H40-1,"n/a")</f>
        <v>-0.34615384615384615</v>
      </c>
      <c r="N40" s="64">
        <f>IFERROR(F40/I40-1,"n/a")</f>
        <v>2.4</v>
      </c>
      <c r="O40" s="64">
        <f>IFERROR(F40/J40-1,"n/a")</f>
        <v>16</v>
      </c>
      <c r="P40" s="60">
        <f>IFERROR(F40/K40-1,"n/a")</f>
        <v>0.7</v>
      </c>
      <c r="Q40" s="64"/>
      <c r="R40" s="74">
        <f>'Feb-24'!R40+F40</f>
        <v>582</v>
      </c>
      <c r="S40" s="74">
        <f>'Feb-24'!S40+'Mar-24'!G40</f>
        <v>563</v>
      </c>
      <c r="T40" s="74">
        <f>'Feb-24'!T40+'Mar-24'!H40</f>
        <v>228</v>
      </c>
      <c r="U40" s="74">
        <f>'Feb-24'!U40+'Mar-24'!I40</f>
        <v>56</v>
      </c>
      <c r="V40" s="74">
        <f>'Feb-24'!V40+'Mar-24'!J40</f>
        <v>580</v>
      </c>
      <c r="W40" s="64"/>
      <c r="X40" s="120">
        <f>IFERROR(R40/S40-1,"n/a")</f>
        <v>3.3747779751332141E-2</v>
      </c>
      <c r="Y40" s="120">
        <f>IFERROR(R40/T40-1,"n/a")</f>
        <v>1.5526315789473686</v>
      </c>
      <c r="Z40" s="120">
        <f>IFERROR(R40/U40-1,"n/a")</f>
        <v>9.3928571428571423</v>
      </c>
      <c r="AA40" s="121">
        <f>IFERROR(R40/V40-1,"n/a")</f>
        <v>3.4482758620688614E-3</v>
      </c>
      <c r="AB40" s="149"/>
      <c r="AC40" s="89">
        <f>SUM('[2]DATA BACKUP'!AV10:BD10,'[2]DATA BACKUP'!AE10:AG10)</f>
        <v>563</v>
      </c>
      <c r="AD40" s="89">
        <v>226</v>
      </c>
      <c r="AE40" s="70">
        <v>66</v>
      </c>
      <c r="AF40" s="78">
        <v>573</v>
      </c>
      <c r="AH40" s="123"/>
    </row>
    <row r="41" spans="1:34" s="124" customFormat="1" ht="10.5">
      <c r="A41" s="123"/>
      <c r="B41" s="123"/>
      <c r="C41" s="33"/>
      <c r="D41" s="26" t="s">
        <v>11</v>
      </c>
      <c r="E41" s="32"/>
      <c r="F41" s="74">
        <f t="shared" si="4"/>
        <v>54338</v>
      </c>
      <c r="G41" s="74">
        <f t="shared" si="4"/>
        <v>43135</v>
      </c>
      <c r="H41" s="74">
        <f t="shared" si="4"/>
        <v>28377</v>
      </c>
      <c r="I41" s="74">
        <f t="shared" si="4"/>
        <v>4146</v>
      </c>
      <c r="J41" s="74">
        <f t="shared" si="4"/>
        <v>565</v>
      </c>
      <c r="K41" s="74">
        <f t="shared" si="4"/>
        <v>32801</v>
      </c>
      <c r="L41" s="64">
        <f>IFERROR(F41/G41-1,"n/a")</f>
        <v>0.2597194853367335</v>
      </c>
      <c r="M41" s="64">
        <f>IFERROR(F41/H41-1,"n/a")</f>
        <v>0.91486062656376643</v>
      </c>
      <c r="N41" s="64">
        <f>IFERROR(F41/I41-1,"n/a")</f>
        <v>12.10612638687892</v>
      </c>
      <c r="O41" s="64">
        <f>IFERROR(F41/J41-1,"n/a")</f>
        <v>95.173451327433625</v>
      </c>
      <c r="P41" s="60">
        <f>IFERROR(F41/K41-1,"n/a")</f>
        <v>0.6565958354928203</v>
      </c>
      <c r="Q41" s="64"/>
      <c r="R41" s="74">
        <f>'Feb-24'!R41+F41</f>
        <v>1706502</v>
      </c>
      <c r="S41" s="74">
        <f>'Feb-24'!S41+'Mar-24'!G41</f>
        <v>1012510</v>
      </c>
      <c r="T41" s="74">
        <f>'Feb-24'!T41+'Mar-24'!H41</f>
        <v>328940</v>
      </c>
      <c r="U41" s="74">
        <f>'Feb-24'!U41+'Mar-24'!I41</f>
        <v>39665</v>
      </c>
      <c r="V41" s="74">
        <f>'Feb-24'!V41+'Mar-24'!J41</f>
        <v>1359272</v>
      </c>
      <c r="W41" s="64"/>
      <c r="X41" s="120">
        <f>IFERROR(R41/S41-1,"n/a")</f>
        <v>0.6854174279760199</v>
      </c>
      <c r="Y41" s="120">
        <f>IFERROR(R41/T41-1,"n/a")</f>
        <v>4.1878822885632641</v>
      </c>
      <c r="Z41" s="120">
        <f>IFERROR(R41/U41-1,"n/a")</f>
        <v>42.022866506996095</v>
      </c>
      <c r="AA41" s="121">
        <f>IFERROR(R41/V41-1,"n/a")</f>
        <v>0.25545291891541932</v>
      </c>
      <c r="AB41" s="149"/>
      <c r="AC41" s="89">
        <f>SUM('[2]DATA BACKUP'!AV40:BD40,'[2]DATA BACKUP'!AE40:AG40)</f>
        <v>1012510</v>
      </c>
      <c r="AD41" s="89">
        <v>327926</v>
      </c>
      <c r="AE41" s="84">
        <v>80778</v>
      </c>
      <c r="AF41" s="78">
        <v>1361671</v>
      </c>
      <c r="AH41" s="123"/>
    </row>
    <row r="42" spans="1:34" s="124" customFormat="1" ht="10.5">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49"/>
      <c r="AC42" s="90"/>
      <c r="AD42" s="90"/>
      <c r="AE42" s="44"/>
      <c r="AF42" s="79"/>
      <c r="AH42" s="123"/>
    </row>
    <row r="43" spans="1:34" s="124" customFormat="1" ht="10.5">
      <c r="A43" s="123"/>
      <c r="B43" s="123"/>
      <c r="C43" s="33"/>
      <c r="D43" s="26" t="s">
        <v>5</v>
      </c>
      <c r="E43" s="32"/>
      <c r="F43" s="74">
        <f t="shared" ref="F43:K44" si="5">F19</f>
        <v>21</v>
      </c>
      <c r="G43" s="74">
        <f t="shared" si="5"/>
        <v>17</v>
      </c>
      <c r="H43" s="74">
        <f t="shared" si="5"/>
        <v>6</v>
      </c>
      <c r="I43" s="74">
        <f t="shared" si="5"/>
        <v>0</v>
      </c>
      <c r="J43" s="74">
        <f t="shared" si="5"/>
        <v>2</v>
      </c>
      <c r="K43" s="74">
        <f t="shared" si="5"/>
        <v>5</v>
      </c>
      <c r="L43" s="64">
        <f>IFERROR(F43/G43-1,"n/a")</f>
        <v>0.23529411764705888</v>
      </c>
      <c r="M43" s="64">
        <f>IFERROR(F43/H43-1,"n/a")</f>
        <v>2.5</v>
      </c>
      <c r="N43" s="64" t="str">
        <f>IFERROR(F43/I43-1,"n/a")</f>
        <v>n/a</v>
      </c>
      <c r="O43" s="64">
        <f>IFERROR(F43/J43-1,"n/a")</f>
        <v>9.5</v>
      </c>
      <c r="P43" s="60">
        <f>IFERROR(F43/K43-1,"n/a")</f>
        <v>3.2</v>
      </c>
      <c r="Q43" s="64"/>
      <c r="R43" s="74">
        <f>'Feb-24'!R43+F43</f>
        <v>712</v>
      </c>
      <c r="S43" s="74">
        <f>'Feb-24'!S43+'Mar-24'!G43</f>
        <v>669</v>
      </c>
      <c r="T43" s="74">
        <f>'Feb-24'!T43+'Mar-24'!H43</f>
        <v>59</v>
      </c>
      <c r="U43" s="74">
        <f>'Feb-24'!U43+'Mar-24'!I43</f>
        <v>7</v>
      </c>
      <c r="V43" s="74">
        <f>'Feb-24'!V43+'Mar-24'!J43</f>
        <v>287</v>
      </c>
      <c r="W43" s="64"/>
      <c r="X43" s="120">
        <f>IFERROR(R43/S43-1,"n/a")</f>
        <v>6.427503736920781E-2</v>
      </c>
      <c r="Y43" s="120">
        <f>IFERROR(R43/T43-1,"n/a")</f>
        <v>11.067796610169491</v>
      </c>
      <c r="Z43" s="120">
        <f>IFERROR(R43/U43-1,"n/a")</f>
        <v>100.71428571428571</v>
      </c>
      <c r="AA43" s="121">
        <f>IFERROR(R43/V43-1,"n/a")</f>
        <v>1.480836236933798</v>
      </c>
      <c r="AB43" s="149"/>
      <c r="AC43" s="89">
        <v>669</v>
      </c>
      <c r="AD43" s="89">
        <v>59</v>
      </c>
      <c r="AE43" s="70">
        <v>9</v>
      </c>
      <c r="AF43" s="78">
        <v>287</v>
      </c>
      <c r="AH43" s="123"/>
    </row>
    <row r="44" spans="1:34" s="124" customFormat="1" ht="10.5">
      <c r="A44" s="123"/>
      <c r="B44" s="123"/>
      <c r="C44" s="33"/>
      <c r="D44" s="26" t="s">
        <v>11</v>
      </c>
      <c r="E44" s="32"/>
      <c r="F44" s="74">
        <f t="shared" si="5"/>
        <v>31321</v>
      </c>
      <c r="G44" s="74">
        <f t="shared" si="5"/>
        <v>14734</v>
      </c>
      <c r="H44" s="74">
        <f t="shared" si="5"/>
        <v>1346</v>
      </c>
      <c r="I44" s="74">
        <f t="shared" si="5"/>
        <v>0</v>
      </c>
      <c r="J44" s="74">
        <f t="shared" si="5"/>
        <v>887</v>
      </c>
      <c r="K44" s="74">
        <f t="shared" si="5"/>
        <v>4876</v>
      </c>
      <c r="L44" s="64">
        <f>IFERROR(F44/G44-1,"n/a")</f>
        <v>1.1257635401113073</v>
      </c>
      <c r="M44" s="64">
        <f>IFERROR(F44/H44-1,"n/a")</f>
        <v>22.269687964338782</v>
      </c>
      <c r="N44" s="64" t="str">
        <f>IFERROR(F44/I44-1,"n/a")</f>
        <v>n/a</v>
      </c>
      <c r="O44" s="64">
        <f>IFERROR(F44/J44-1,"n/a")</f>
        <v>34.311161217587376</v>
      </c>
      <c r="P44" s="60">
        <f>IFERROR(F44/K44-1,"n/a")</f>
        <v>5.4235028712059066</v>
      </c>
      <c r="Q44" s="64"/>
      <c r="R44" s="74">
        <f>'Feb-24'!R44+F44</f>
        <v>1296421</v>
      </c>
      <c r="S44" s="74">
        <f>'Feb-24'!S44+'Mar-24'!G44</f>
        <v>905256</v>
      </c>
      <c r="T44" s="74">
        <f>'Feb-24'!T44+'Mar-24'!H44</f>
        <v>20626</v>
      </c>
      <c r="U44" s="74">
        <f>'Feb-24'!U44+'Mar-24'!I44</f>
        <v>8294</v>
      </c>
      <c r="V44" s="74">
        <f>'Feb-24'!V44+'Mar-24'!J44</f>
        <v>581199</v>
      </c>
      <c r="W44" s="64"/>
      <c r="X44" s="120">
        <f>IFERROR(R44/S44-1,"n/a")</f>
        <v>0.43210428873158535</v>
      </c>
      <c r="Y44" s="120">
        <f>IFERROR(R44/T44-1,"n/a")</f>
        <v>61.853728304082225</v>
      </c>
      <c r="Z44" s="120">
        <f>IFERROR(R44/U44-1,"n/a")</f>
        <v>155.30829515312274</v>
      </c>
      <c r="AA44" s="121">
        <f>IFERROR(R44/V44-1,"n/a")</f>
        <v>1.2305974373665474</v>
      </c>
      <c r="AB44" s="149"/>
      <c r="AC44" s="82">
        <f>709768+195488</f>
        <v>905256</v>
      </c>
      <c r="AD44" s="82">
        <v>20626</v>
      </c>
      <c r="AE44" s="84">
        <v>10047</v>
      </c>
      <c r="AF44" s="78">
        <v>581199</v>
      </c>
      <c r="AH44" s="123"/>
    </row>
    <row r="45" spans="1:34" s="124" customFormat="1" ht="10.5">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49"/>
      <c r="AC45" s="90"/>
      <c r="AD45" s="90"/>
      <c r="AE45" s="44"/>
      <c r="AF45" s="79"/>
      <c r="AH45" s="123"/>
    </row>
    <row r="46" spans="1:34" s="124" customFormat="1" ht="10.5">
      <c r="A46" s="123"/>
      <c r="B46" s="123"/>
      <c r="C46" s="33"/>
      <c r="D46" s="26" t="s">
        <v>5</v>
      </c>
      <c r="E46" s="34"/>
      <c r="F46" s="74">
        <f t="shared" ref="F46:K47" si="6">F22</f>
        <v>87</v>
      </c>
      <c r="G46" s="74">
        <f t="shared" si="6"/>
        <v>108</v>
      </c>
      <c r="H46" s="74">
        <f t="shared" si="6"/>
        <v>24</v>
      </c>
      <c r="I46" s="74">
        <f t="shared" si="6"/>
        <v>0</v>
      </c>
      <c r="J46" s="74">
        <f t="shared" si="6"/>
        <v>10</v>
      </c>
      <c r="K46" s="74">
        <f t="shared" si="6"/>
        <v>44</v>
      </c>
      <c r="L46" s="64">
        <f>IFERROR(F46/G46-1,"n/a")</f>
        <v>-0.19444444444444442</v>
      </c>
      <c r="M46" s="64">
        <f>IFERROR(F46/H46-1,"n/a")</f>
        <v>2.625</v>
      </c>
      <c r="N46" s="64" t="str">
        <f>IFERROR(F46/I46-1,"n/a")</f>
        <v>n/a</v>
      </c>
      <c r="O46" s="64">
        <f>IFERROR(F46/J46-1,"n/a")</f>
        <v>7.6999999999999993</v>
      </c>
      <c r="P46" s="60">
        <f>IFERROR(F46/K46-1,"n/a")</f>
        <v>0.97727272727272729</v>
      </c>
      <c r="Q46" s="64"/>
      <c r="R46" s="74">
        <f>'Feb-24'!R46+F46</f>
        <v>1471</v>
      </c>
      <c r="S46" s="74">
        <f>'Feb-24'!S46+'Mar-24'!G46</f>
        <v>1125</v>
      </c>
      <c r="T46" s="74">
        <f>'Feb-24'!T46+'Mar-24'!H46</f>
        <v>336</v>
      </c>
      <c r="U46" s="74">
        <f>'Feb-24'!U46+'Mar-24'!I46</f>
        <v>0</v>
      </c>
      <c r="V46" s="74">
        <f>'Feb-24'!V46+'Mar-24'!J46</f>
        <v>781</v>
      </c>
      <c r="W46" s="64"/>
      <c r="X46" s="120">
        <f>IFERROR(R46/S46-1,"n/a")</f>
        <v>0.30755555555555558</v>
      </c>
      <c r="Y46" s="120">
        <f>IFERROR(R46/T46-1,"n/a")</f>
        <v>3.3779761904761907</v>
      </c>
      <c r="Z46" s="120" t="str">
        <f>IFERROR(R46/U46-1,"n/a")</f>
        <v>n/a</v>
      </c>
      <c r="AA46" s="121">
        <f>IFERROR(R46/V46-1,"n/a")</f>
        <v>0.88348271446862991</v>
      </c>
      <c r="AB46" s="149"/>
      <c r="AC46" s="89">
        <v>1129</v>
      </c>
      <c r="AD46" s="89">
        <v>336</v>
      </c>
      <c r="AE46" s="84">
        <v>43</v>
      </c>
      <c r="AF46" s="78">
        <v>781</v>
      </c>
      <c r="AH46" s="123"/>
    </row>
    <row r="47" spans="1:34" s="124" customFormat="1" ht="10.5">
      <c r="A47" s="123"/>
      <c r="B47" s="123"/>
      <c r="C47" s="33"/>
      <c r="D47" s="26" t="s">
        <v>11</v>
      </c>
      <c r="E47" s="32"/>
      <c r="F47" s="74">
        <f t="shared" si="6"/>
        <v>316617</v>
      </c>
      <c r="G47" s="74">
        <f t="shared" si="6"/>
        <v>297870</v>
      </c>
      <c r="H47" s="74">
        <f t="shared" si="6"/>
        <v>32594</v>
      </c>
      <c r="I47" s="74">
        <f t="shared" si="6"/>
        <v>0</v>
      </c>
      <c r="J47" s="74">
        <f t="shared" si="6"/>
        <v>28535</v>
      </c>
      <c r="K47" s="74">
        <f t="shared" si="6"/>
        <v>117674</v>
      </c>
      <c r="L47" s="64">
        <f>IFERROR(F47/G47-1,"n/a")</f>
        <v>6.2936851646691494E-2</v>
      </c>
      <c r="M47" s="64">
        <f>IFERROR(F47/H47-1,"n/a")</f>
        <v>8.7139657605694296</v>
      </c>
      <c r="N47" s="64" t="str">
        <f>IFERROR(F47/I47-1,"n/a")</f>
        <v>n/a</v>
      </c>
      <c r="O47" s="64">
        <f>IFERROR(F47/J47-1,"n/a")</f>
        <v>10.095742071140704</v>
      </c>
      <c r="P47" s="60">
        <f>IFERROR(F47/K47-1,"n/a")</f>
        <v>1.690628346108741</v>
      </c>
      <c r="Q47" s="64"/>
      <c r="R47" s="74">
        <f>'Feb-24'!R47+F47</f>
        <v>4517247</v>
      </c>
      <c r="S47" s="74">
        <f>'Feb-24'!S47+'Mar-24'!G47</f>
        <v>2927070</v>
      </c>
      <c r="T47" s="74">
        <f>'Feb-24'!T47+'Mar-24'!H47</f>
        <v>533563</v>
      </c>
      <c r="U47" s="74">
        <f>'Feb-24'!U47+'Mar-24'!I47</f>
        <v>0</v>
      </c>
      <c r="V47" s="74">
        <f>'Feb-24'!V47+'Mar-24'!J47</f>
        <v>2441594</v>
      </c>
      <c r="W47" s="64"/>
      <c r="X47" s="120">
        <f>IFERROR(R47/S47-1,"n/a")</f>
        <v>0.54326579138865827</v>
      </c>
      <c r="Y47" s="120">
        <f>IFERROR(R47/T47-1,"n/a")</f>
        <v>7.4661923709102762</v>
      </c>
      <c r="Z47" s="120" t="str">
        <f>IFERROR(R47/U47-1,"n/a")</f>
        <v>n/a</v>
      </c>
      <c r="AA47" s="121">
        <f>IFERROR(R47/V47-1,"n/a")</f>
        <v>0.85012209237080372</v>
      </c>
      <c r="AB47" s="149"/>
      <c r="AC47" s="82">
        <v>2932981</v>
      </c>
      <c r="AD47" s="82">
        <v>533563</v>
      </c>
      <c r="AE47" s="84">
        <v>140552</v>
      </c>
      <c r="AF47" s="78">
        <v>2441594</v>
      </c>
      <c r="AH47" s="123"/>
    </row>
    <row r="48" spans="1:34" s="124" customFormat="1" ht="10.5">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49"/>
      <c r="AC48" s="90"/>
      <c r="AD48" s="90"/>
      <c r="AE48" s="44"/>
      <c r="AF48" s="79"/>
      <c r="AH48" s="123"/>
    </row>
    <row r="49" spans="3:34" s="124" customFormat="1" ht="10.5">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'Feb-24'!R49+F49</f>
        <v>21</v>
      </c>
      <c r="S49" s="74">
        <f>'Feb-24'!S49+'Mar-24'!G49</f>
        <v>9</v>
      </c>
      <c r="T49" s="74">
        <f>'[2]Feb-24'!T49+'Mar-24'!I49</f>
        <v>0</v>
      </c>
      <c r="U49" s="74">
        <f>'[2]Feb-24'!U49+'Mar-24'!J49</f>
        <v>0</v>
      </c>
      <c r="V49" s="74">
        <f>'[2]Feb-24'!V49+'Mar-24'!K49</f>
        <v>16</v>
      </c>
      <c r="W49" s="64"/>
      <c r="X49" s="120">
        <f>IFERROR(R49/S49-1,"n/a")</f>
        <v>1.3333333333333335</v>
      </c>
      <c r="Y49" s="120" t="str">
        <f>IFERROR(R49/T49-1,"n/a")</f>
        <v>n/a</v>
      </c>
      <c r="Z49" s="120" t="str">
        <f>IFERROR(R49/U49-1,"n/a")</f>
        <v>n/a</v>
      </c>
      <c r="AA49" s="121">
        <f>IFERROR(R49/V49-1,"n/a")</f>
        <v>0.3125</v>
      </c>
      <c r="AB49" s="149"/>
      <c r="AC49" s="89">
        <v>9</v>
      </c>
      <c r="AD49" s="68">
        <v>0</v>
      </c>
      <c r="AE49" s="68">
        <v>0</v>
      </c>
      <c r="AF49" s="78">
        <v>16</v>
      </c>
      <c r="AH49" s="123"/>
    </row>
    <row r="50" spans="3:34" s="124" customFormat="1" ht="10.5">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'Feb-24'!R50+F50</f>
        <v>38626</v>
      </c>
      <c r="S50" s="74">
        <f>'Feb-24'!S50+'Mar-24'!G50</f>
        <v>15637</v>
      </c>
      <c r="T50" s="74">
        <f>'[2]Feb-24'!T50+'Mar-24'!I50</f>
        <v>0</v>
      </c>
      <c r="U50" s="74">
        <f>'[2]Feb-24'!U50+'Mar-24'!J50</f>
        <v>0</v>
      </c>
      <c r="V50" s="74">
        <f>'[2]Feb-24'!V50+'Mar-24'!K50</f>
        <v>20248</v>
      </c>
      <c r="W50" s="64"/>
      <c r="X50" s="120">
        <f>IFERROR(R50/S50-1,"n/a")</f>
        <v>1.4701669118117286</v>
      </c>
      <c r="Y50" s="120" t="str">
        <f>IFERROR(R50/T50-1,"n/a")</f>
        <v>n/a</v>
      </c>
      <c r="Z50" s="120" t="str">
        <f>IFERROR(R50/U50-1,"n/a")</f>
        <v>n/a</v>
      </c>
      <c r="AA50" s="121">
        <f>IFERROR(R50/V50-1,"n/a")</f>
        <v>0.90764519952587919</v>
      </c>
      <c r="AB50" s="149"/>
      <c r="AC50" s="82">
        <v>15637</v>
      </c>
      <c r="AD50" s="68">
        <v>0</v>
      </c>
      <c r="AE50" s="68">
        <v>0</v>
      </c>
      <c r="AF50" s="78">
        <v>20248</v>
      </c>
      <c r="AH50" s="123"/>
    </row>
    <row r="51" spans="3:34" s="124" customFormat="1" ht="10.9" thickBot="1">
      <c r="C51" s="35" t="s">
        <v>12</v>
      </c>
      <c r="D51" s="36"/>
      <c r="E51" s="37"/>
      <c r="F51" s="75">
        <f>F37+F40+F43+F46+F49</f>
        <v>407</v>
      </c>
      <c r="G51" s="75">
        <f>G37+G40+G43+G46+G49</f>
        <v>322</v>
      </c>
      <c r="H51" s="75">
        <f t="shared" ref="H51:K52" si="8">H37+H40+H43+H46+H49</f>
        <v>260</v>
      </c>
      <c r="I51" s="75">
        <f t="shared" si="8"/>
        <v>5</v>
      </c>
      <c r="J51" s="75">
        <f t="shared" si="8"/>
        <v>160</v>
      </c>
      <c r="K51" s="75">
        <f t="shared" si="8"/>
        <v>229</v>
      </c>
      <c r="L51" s="66">
        <f>IFERROR(F51/G51-1,"n/a")</f>
        <v>0.2639751552795031</v>
      </c>
      <c r="M51" s="66">
        <f>IFERROR(F51/H51-1,"n/a")</f>
        <v>0.56538461538461537</v>
      </c>
      <c r="N51" s="66">
        <f>IFERROR(F51/I51-1,"n/a")</f>
        <v>80.400000000000006</v>
      </c>
      <c r="O51" s="66">
        <f>IFERROR(F51/J51-1,"n/a")</f>
        <v>1.5437500000000002</v>
      </c>
      <c r="P51" s="62">
        <f>IFERROR(F51/K51-1,"n/a")</f>
        <v>0.77729257641921401</v>
      </c>
      <c r="Q51" s="66"/>
      <c r="R51" s="75">
        <f t="shared" ref="R51:V52" si="9">R37+R40+R43+R46+R49</f>
        <v>4589</v>
      </c>
      <c r="S51" s="75">
        <f>S37+S40+S43+S46+S49</f>
        <v>3852</v>
      </c>
      <c r="T51" s="75">
        <f t="shared" si="9"/>
        <v>1668</v>
      </c>
      <c r="U51" s="75">
        <f t="shared" si="9"/>
        <v>105</v>
      </c>
      <c r="V51" s="75">
        <f t="shared" si="9"/>
        <v>3241</v>
      </c>
      <c r="W51" s="66"/>
      <c r="X51" s="66">
        <f>IFERROR(R51/S51-1,"n/a")</f>
        <v>0.19132917964693674</v>
      </c>
      <c r="Y51" s="66">
        <f>IFERROR(R51/T51-1,"n/a")</f>
        <v>1.7511990407673861</v>
      </c>
      <c r="Z51" s="66">
        <f t="shared" ref="Z51:Z52" si="10">IFERROR(R51/U51-1,"n/a")</f>
        <v>42.704761904761902</v>
      </c>
      <c r="AA51" s="62">
        <f>IFERROR(R51/V51-1,"n/a")</f>
        <v>0.41592101203332299</v>
      </c>
      <c r="AB51" s="66"/>
      <c r="AC51" s="46">
        <f t="shared" ref="AC51:AE52" si="11">AC37+AC40+AC43+AC46+AC49</f>
        <v>3856</v>
      </c>
      <c r="AD51" s="46">
        <f t="shared" si="11"/>
        <v>1673</v>
      </c>
      <c r="AE51" s="46">
        <f t="shared" si="11"/>
        <v>669</v>
      </c>
      <c r="AF51" s="80">
        <f>AF37+AF40+AF43+AF46+AF49</f>
        <v>3241</v>
      </c>
      <c r="AH51" s="123"/>
    </row>
    <row r="52" spans="3:34" s="124" customFormat="1" ht="11.25" thickTop="1" thickBot="1">
      <c r="C52" s="38" t="s">
        <v>13</v>
      </c>
      <c r="D52" s="39"/>
      <c r="E52" s="40"/>
      <c r="F52" s="76">
        <f>F38+F41+F44+F47+F50</f>
        <v>1256379</v>
      </c>
      <c r="G52" s="76">
        <f>G38+G41+G44+G47+G50</f>
        <v>921313</v>
      </c>
      <c r="H52" s="76">
        <f t="shared" si="8"/>
        <v>406818</v>
      </c>
      <c r="I52" s="76">
        <f t="shared" si="8"/>
        <v>4146</v>
      </c>
      <c r="J52" s="76">
        <f t="shared" si="8"/>
        <v>226273</v>
      </c>
      <c r="K52" s="76">
        <f t="shared" si="8"/>
        <v>655947</v>
      </c>
      <c r="L52" s="67">
        <f>IFERROR(F52/G52-1,"n/a")</f>
        <v>0.36368313483039971</v>
      </c>
      <c r="M52" s="67">
        <f>IFERROR(F52/H52-1,"n/a")</f>
        <v>2.0883073020367831</v>
      </c>
      <c r="N52" s="67">
        <f>IFERROR(F52/I52-1,"n/a")</f>
        <v>302.03400868306801</v>
      </c>
      <c r="O52" s="67">
        <f>IFERROR(F52/J52-1,"n/a")</f>
        <v>4.5524919013757721</v>
      </c>
      <c r="P52" s="63">
        <f>IFERROR(F52/K52-1,"n/a")</f>
        <v>0.91536663785336314</v>
      </c>
      <c r="Q52" s="67"/>
      <c r="R52" s="76">
        <f t="shared" si="9"/>
        <v>13403391</v>
      </c>
      <c r="S52" s="76">
        <f t="shared" si="9"/>
        <v>9231412</v>
      </c>
      <c r="T52" s="76">
        <f t="shared" si="9"/>
        <v>2405988</v>
      </c>
      <c r="U52" s="76">
        <f t="shared" si="9"/>
        <v>47959</v>
      </c>
      <c r="V52" s="76">
        <f t="shared" si="9"/>
        <v>8615169</v>
      </c>
      <c r="W52" s="67"/>
      <c r="X52" s="67">
        <f>IFERROR(R52/S52-1,"n/a")</f>
        <v>0.45193292207085989</v>
      </c>
      <c r="Y52" s="118">
        <f>IFERROR(R52/T52-1,"n/a")</f>
        <v>4.5708469867680135</v>
      </c>
      <c r="Z52" s="118">
        <f t="shared" si="10"/>
        <v>278.47603161033385</v>
      </c>
      <c r="AA52" s="119">
        <f>IFERROR(R52/V52-1,"n/a")</f>
        <v>0.55578967748630359</v>
      </c>
      <c r="AB52" s="118"/>
      <c r="AC52" s="47">
        <f t="shared" si="11"/>
        <v>9237323</v>
      </c>
      <c r="AD52" s="47">
        <f t="shared" si="11"/>
        <v>2410085</v>
      </c>
      <c r="AE52" s="47">
        <f t="shared" si="11"/>
        <v>1324261</v>
      </c>
      <c r="AF52" s="81">
        <f>AF38+AF41+AF44+AF47+AF50</f>
        <v>8638971</v>
      </c>
      <c r="AH52" s="123"/>
    </row>
    <row r="53" spans="3:34" s="124" customFormat="1" ht="10.9" thickTop="1">
      <c r="AH53" s="123"/>
    </row>
    <row r="54" spans="3:34" s="124" customFormat="1" ht="10.5">
      <c r="S54" s="132"/>
      <c r="T54" s="132"/>
      <c r="U54" s="132"/>
      <c r="V54" s="132"/>
      <c r="AH54" s="123"/>
    </row>
    <row r="55" spans="3:34" ht="14.25">
      <c r="S55" s="111"/>
      <c r="T55" s="111"/>
      <c r="U55" s="111"/>
      <c r="V55" s="111"/>
      <c r="AH55" s="9"/>
    </row>
    <row r="56" spans="3:34" ht="14.25">
      <c r="S56" s="111"/>
      <c r="T56" s="111"/>
      <c r="U56" s="111"/>
      <c r="V56" s="111"/>
      <c r="AH56" s="9"/>
    </row>
    <row r="57" spans="3:34" ht="14.25">
      <c r="S57" s="111"/>
      <c r="T57" s="111"/>
      <c r="U57" s="111"/>
      <c r="V57" s="111"/>
      <c r="AH57" s="9"/>
    </row>
    <row r="58" spans="3:34" ht="14.25">
      <c r="AH58" s="9"/>
    </row>
    <row r="59" spans="3:34" ht="14.25">
      <c r="AH59" s="9"/>
    </row>
    <row r="60" spans="3:34" ht="14.2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683F-62EE-4A11-B19E-107D7F4BB5D4}">
  <dimension ref="A1:AH66"/>
  <sheetViews>
    <sheetView showGridLines="0" topLeftCell="A3" zoomScale="75" zoomScaleNormal="75" workbookViewId="0">
      <selection activeCell="R38" sqref="R38"/>
    </sheetView>
  </sheetViews>
  <sheetFormatPr defaultColWidth="0" defaultRowHeight="0" customHeight="1" zeroHeight="1"/>
  <cols>
    <col min="1" max="2" width="4.1328125" customWidth="1"/>
    <col min="3" max="3" width="3.73046875" customWidth="1"/>
    <col min="4" max="4" width="8.86328125" customWidth="1"/>
    <col min="5" max="6" width="13" customWidth="1"/>
    <col min="7" max="7" width="11.1328125" bestFit="1" customWidth="1"/>
    <col min="8" max="8" width="10.265625" bestFit="1" customWidth="1"/>
    <col min="9" max="10" width="8.86328125" customWidth="1"/>
    <col min="11" max="11" width="10.265625" bestFit="1" customWidth="1"/>
    <col min="12" max="12" width="8" customWidth="1"/>
    <col min="13" max="13" width="8.86328125" bestFit="1" customWidth="1"/>
    <col min="14" max="16" width="8" customWidth="1"/>
    <col min="17" max="17" width="10.265625" bestFit="1" customWidth="1"/>
    <col min="18" max="18" width="12" bestFit="1" customWidth="1"/>
    <col min="19" max="19" width="11.59765625" bestFit="1" customWidth="1"/>
    <col min="20" max="20" width="10.3984375" bestFit="1" customWidth="1"/>
    <col min="21" max="21" width="11.59765625" bestFit="1" customWidth="1"/>
    <col min="22" max="22" width="11.73046875" bestFit="1" customWidth="1"/>
    <col min="23" max="23" width="9.1328125" bestFit="1" customWidth="1"/>
    <col min="24" max="24" width="8.86328125" bestFit="1" customWidth="1"/>
    <col min="25" max="25" width="8.86328125" customWidth="1"/>
    <col min="26" max="26" width="9" bestFit="1" customWidth="1"/>
    <col min="27" max="27" width="7.73046875" customWidth="1"/>
    <col min="28" max="28" width="10.265625" bestFit="1" customWidth="1"/>
    <col min="29" max="29" width="13.3984375" bestFit="1" customWidth="1"/>
    <col min="30" max="30" width="13.265625" bestFit="1" customWidth="1"/>
    <col min="31" max="31" width="12.86328125" bestFit="1" customWidth="1"/>
    <col min="32" max="32" width="15.3984375" bestFit="1" customWidth="1"/>
    <col min="33" max="33" width="11.265625" customWidth="1"/>
    <col min="34" max="34" width="3.3984375" customWidth="1"/>
    <col min="35" max="16384" width="8.86328125" hidden="1"/>
  </cols>
  <sheetData>
    <row r="1" spans="1:34" ht="14.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2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5.75">
      <c r="A4" s="9"/>
      <c r="B4" s="11" t="s">
        <v>7</v>
      </c>
      <c r="C4" s="26"/>
      <c r="D4" s="93" t="s">
        <v>39</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4" t="str">
        <f>D4</f>
        <v>February</v>
      </c>
      <c r="G9" s="154"/>
      <c r="H9" s="154"/>
      <c r="I9" s="154"/>
      <c r="J9" s="154"/>
      <c r="K9" s="154"/>
      <c r="L9" s="154"/>
      <c r="M9" s="154"/>
      <c r="N9" s="154"/>
      <c r="O9" s="154"/>
      <c r="P9" s="155"/>
      <c r="Q9" s="156" t="str">
        <f>"January to "&amp; D4</f>
        <v>January to February</v>
      </c>
      <c r="R9" s="157"/>
      <c r="S9" s="157"/>
      <c r="T9" s="157"/>
      <c r="U9" s="157"/>
      <c r="V9" s="157"/>
      <c r="W9" s="157"/>
      <c r="X9" s="157"/>
      <c r="Y9" s="157"/>
      <c r="Z9" s="157"/>
      <c r="AA9" s="158"/>
      <c r="AB9" s="156" t="s">
        <v>57</v>
      </c>
      <c r="AC9" s="157"/>
      <c r="AD9" s="157"/>
      <c r="AE9" s="157"/>
      <c r="AF9" s="159"/>
      <c r="AG9" s="123"/>
      <c r="AH9" s="123"/>
    </row>
    <row r="10" spans="1:34" s="124" customFormat="1" ht="10.5">
      <c r="A10" s="123"/>
      <c r="B10" s="125"/>
      <c r="C10" s="29"/>
      <c r="D10" s="30"/>
      <c r="E10" s="30"/>
      <c r="F10" s="151"/>
      <c r="G10" s="152"/>
      <c r="H10" s="152"/>
      <c r="I10" s="152"/>
      <c r="J10" s="152"/>
      <c r="K10" s="152"/>
      <c r="L10" s="152"/>
      <c r="M10" s="152"/>
      <c r="N10" s="152"/>
      <c r="O10" s="152"/>
      <c r="P10" s="153"/>
      <c r="Q10" s="151"/>
      <c r="R10" s="152"/>
      <c r="S10" s="152"/>
      <c r="T10" s="152"/>
      <c r="U10" s="152"/>
      <c r="V10" s="152"/>
      <c r="W10" s="152"/>
      <c r="X10" s="152"/>
      <c r="Y10" s="152"/>
      <c r="Z10" s="152"/>
      <c r="AA10" s="153"/>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5">
      <c r="A13" s="123"/>
      <c r="B13" s="128"/>
      <c r="C13" s="33"/>
      <c r="D13" s="26" t="s">
        <v>5</v>
      </c>
      <c r="E13" s="32"/>
      <c r="F13" s="71">
        <v>224</v>
      </c>
      <c r="G13" s="71">
        <v>161</v>
      </c>
      <c r="H13" s="71">
        <v>162</v>
      </c>
      <c r="I13" s="71">
        <v>0</v>
      </c>
      <c r="J13" s="71">
        <v>175</v>
      </c>
      <c r="K13" s="71">
        <v>157</v>
      </c>
      <c r="L13" s="64">
        <f>IFERROR(F13/G13-1,"n/a")</f>
        <v>0.39130434782608692</v>
      </c>
      <c r="M13" s="64">
        <f>IFERROR(F13/H13-1,"n/a")</f>
        <v>0.38271604938271597</v>
      </c>
      <c r="N13" s="64" t="str">
        <f>IFERROR(F13/I13-1,"n/a")</f>
        <v>n/a</v>
      </c>
      <c r="O13" s="64">
        <f>IFERROR(F13/J13-1,"n/a")</f>
        <v>0.28000000000000003</v>
      </c>
      <c r="P13" s="60">
        <f>IFERROR(F13/K13-1,"n/a")</f>
        <v>0.4267515923566878</v>
      </c>
      <c r="Q13" s="68">
        <f>'Jan-24'!Q13+F13</f>
        <v>421</v>
      </c>
      <c r="R13" s="68">
        <f>'Jan-24'!R13+G13</f>
        <v>349</v>
      </c>
      <c r="S13" s="68">
        <f>'Jan-24'!S13+H13</f>
        <v>326</v>
      </c>
      <c r="T13" s="68">
        <f>'Jan-24'!T13+I13</f>
        <v>0</v>
      </c>
      <c r="U13" s="68">
        <f>'Jan-24'!U13+J13</f>
        <v>362</v>
      </c>
      <c r="V13" s="68">
        <f>'Jan-24'!V13+K13</f>
        <v>346</v>
      </c>
      <c r="W13" s="64">
        <f>IFERROR(Q13/R13-1,"n/a")</f>
        <v>0.20630372492836679</v>
      </c>
      <c r="X13" s="64">
        <f>IFERROR(Q13/S13-1,"n/a")</f>
        <v>0.29141104294478537</v>
      </c>
      <c r="Y13" s="64" t="str">
        <f>IFERROR(Q13/T13-1,"n/a")</f>
        <v>n/a</v>
      </c>
      <c r="Z13" s="64">
        <f>IFERROR(Q13/U13-1,"n/a")</f>
        <v>0.16298342541436472</v>
      </c>
      <c r="AA13" s="60">
        <f>IFERROR(Q13/V13-1,"n/a")</f>
        <v>0.21676300578034691</v>
      </c>
      <c r="AB13" s="68">
        <v>1630</v>
      </c>
      <c r="AC13" s="68">
        <v>1486</v>
      </c>
      <c r="AD13" s="68">
        <v>522</v>
      </c>
      <c r="AE13" s="68">
        <v>551</v>
      </c>
      <c r="AF13" s="135">
        <v>1591</v>
      </c>
      <c r="AG13" s="123"/>
      <c r="AH13" s="123"/>
    </row>
    <row r="14" spans="1:34" s="124" customFormat="1" ht="10.5">
      <c r="A14" s="123"/>
      <c r="B14" s="128"/>
      <c r="C14" s="33"/>
      <c r="D14" s="26" t="s">
        <v>11</v>
      </c>
      <c r="E14" s="32"/>
      <c r="F14" s="71">
        <v>674695</v>
      </c>
      <c r="G14" s="71">
        <v>449661</v>
      </c>
      <c r="H14" s="71">
        <v>219545</v>
      </c>
      <c r="I14" s="71">
        <v>0</v>
      </c>
      <c r="J14" s="71">
        <v>430518</v>
      </c>
      <c r="K14" s="71">
        <v>425246</v>
      </c>
      <c r="L14" s="64">
        <f>IFERROR(F14/G14-1,"n/a")</f>
        <v>0.50045256315313091</v>
      </c>
      <c r="M14" s="64">
        <f>IFERROR(F14/H14-1,"n/a")</f>
        <v>2.0731512901683025</v>
      </c>
      <c r="N14" s="64" t="str">
        <f>IFERROR(F14/I14-1,"n/a")</f>
        <v>n/a</v>
      </c>
      <c r="O14" s="64">
        <f>IFERROR(F14/J14-1,"n/a")</f>
        <v>0.5671702460756578</v>
      </c>
      <c r="P14" s="60">
        <f>IFERROR(F14/K14-1,"n/a")</f>
        <v>0.58659928606030398</v>
      </c>
      <c r="Q14" s="68">
        <f>'Jan-24'!Q14+F14</f>
        <v>1296139</v>
      </c>
      <c r="R14" s="68">
        <f>'Jan-24'!R14+G14</f>
        <v>972610</v>
      </c>
      <c r="S14" s="68">
        <f>'Jan-24'!S14+H14</f>
        <v>415157</v>
      </c>
      <c r="T14" s="68">
        <f>'Jan-24'!T14+I14</f>
        <v>0</v>
      </c>
      <c r="U14" s="68">
        <f>'Jan-24'!U14+J14</f>
        <v>896598</v>
      </c>
      <c r="V14" s="68">
        <f>'Jan-24'!V14+K14</f>
        <v>950508</v>
      </c>
      <c r="W14" s="64">
        <f>IFERROR(Q14/R14-1,"n/a")</f>
        <v>0.33264000987034881</v>
      </c>
      <c r="X14" s="64">
        <f>IFERROR(Q14/S14-1,"n/a")</f>
        <v>2.1220453948747102</v>
      </c>
      <c r="Y14" s="64" t="str">
        <f>IFERROR(Q14/T14-1,"n/a")</f>
        <v>n/a</v>
      </c>
      <c r="Z14" s="64">
        <f>IFERROR(Q14/U14-1,"n/a")</f>
        <v>0.44561888382530412</v>
      </c>
      <c r="AA14" s="60">
        <f>IFERROR(Q14/V14-1,"n/a")</f>
        <v>0.36362766015646364</v>
      </c>
      <c r="AB14" s="68">
        <v>5232537</v>
      </c>
      <c r="AC14" s="68">
        <v>3592413</v>
      </c>
      <c r="AD14" s="68">
        <v>768312</v>
      </c>
      <c r="AE14" s="68">
        <v>1092884</v>
      </c>
      <c r="AF14" s="135">
        <v>4592479</v>
      </c>
      <c r="AG14" s="123"/>
      <c r="AH14" s="123"/>
    </row>
    <row r="15" spans="1:34" s="124" customFormat="1" ht="10.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5">
      <c r="A16" s="123"/>
      <c r="B16" s="128"/>
      <c r="C16" s="33"/>
      <c r="D16" s="26" t="s">
        <v>5</v>
      </c>
      <c r="E16" s="32"/>
      <c r="F16" s="71">
        <v>8</v>
      </c>
      <c r="G16" s="71">
        <v>6</v>
      </c>
      <c r="H16" s="71">
        <v>7</v>
      </c>
      <c r="I16" s="71">
        <v>5</v>
      </c>
      <c r="J16" s="71">
        <v>4</v>
      </c>
      <c r="K16" s="71">
        <v>8</v>
      </c>
      <c r="L16" s="64">
        <f>IFERROR(F16/G16-1,"n/a")</f>
        <v>0.33333333333333326</v>
      </c>
      <c r="M16" s="64">
        <f>IFERROR(F16/H16-1,"n/a")</f>
        <v>0.14285714285714279</v>
      </c>
      <c r="N16" s="64">
        <f>IFERROR(F16/I16-1,"n/a")</f>
        <v>0.60000000000000009</v>
      </c>
      <c r="O16" s="64">
        <f>IFERROR(F16/J16-1,"n/a")</f>
        <v>1</v>
      </c>
      <c r="P16" s="60">
        <f>IFERROR(F16/K16-1,"n/a")</f>
        <v>0</v>
      </c>
      <c r="Q16" s="68">
        <f>'Jan-24'!Q16+F16</f>
        <v>19</v>
      </c>
      <c r="R16" s="68">
        <f>'Jan-24'!R16+G16</f>
        <v>11</v>
      </c>
      <c r="S16" s="68">
        <f>'Jan-24'!S16+H16</f>
        <v>10</v>
      </c>
      <c r="T16" s="68">
        <f>'Jan-24'!T16+I16</f>
        <v>7</v>
      </c>
      <c r="U16" s="68">
        <f>'Jan-24'!U16+J16</f>
        <v>9</v>
      </c>
      <c r="V16" s="68">
        <f>'Jan-24'!V16+K16</f>
        <v>13</v>
      </c>
      <c r="W16" s="64">
        <f>IFERROR(Q16/R16-1,"n/a")</f>
        <v>0.72727272727272729</v>
      </c>
      <c r="X16" s="64">
        <f>IFERROR(Q16/S16-1,"n/a")</f>
        <v>0.89999999999999991</v>
      </c>
      <c r="Y16" s="64">
        <f>IFERROR(Q16/T16-1,"n/a")</f>
        <v>1.7142857142857144</v>
      </c>
      <c r="Z16" s="64">
        <f>IFERROR(Q16/U16-1,"n/a")</f>
        <v>1.1111111111111112</v>
      </c>
      <c r="AA16" s="60">
        <f>IFERROR(Q16/V16-1,"n/a")</f>
        <v>0.46153846153846145</v>
      </c>
      <c r="AB16" s="68">
        <v>575</v>
      </c>
      <c r="AC16" s="68">
        <v>572</v>
      </c>
      <c r="AD16" s="68">
        <v>202</v>
      </c>
      <c r="AE16" s="68">
        <v>54</v>
      </c>
      <c r="AF16" s="135">
        <v>586</v>
      </c>
      <c r="AG16" s="123"/>
      <c r="AH16" s="123"/>
    </row>
    <row r="17" spans="1:34" s="124" customFormat="1" ht="10.5">
      <c r="A17" s="123"/>
      <c r="B17" s="128"/>
      <c r="C17" s="33"/>
      <c r="D17" s="26" t="s">
        <v>11</v>
      </c>
      <c r="E17" s="32"/>
      <c r="F17" s="71">
        <v>31100</v>
      </c>
      <c r="G17" s="71">
        <v>24121</v>
      </c>
      <c r="H17" s="71">
        <v>6429</v>
      </c>
      <c r="I17" s="71">
        <v>4669</v>
      </c>
      <c r="J17" s="71">
        <v>17407</v>
      </c>
      <c r="K17" s="71">
        <v>26946</v>
      </c>
      <c r="L17" s="64">
        <f>IFERROR(F17/G17-1,"n/a")</f>
        <v>0.2893329463952572</v>
      </c>
      <c r="M17" s="64">
        <f>IFERROR(F17/H17-1,"n/a")</f>
        <v>3.8374552807590607</v>
      </c>
      <c r="N17" s="64">
        <f>IFERROR(F17/I17-1,"n/a")</f>
        <v>5.6609552366673803</v>
      </c>
      <c r="O17" s="64">
        <f>IFERROR(F17/J17-1,"n/a")</f>
        <v>0.78663755960245885</v>
      </c>
      <c r="P17" s="60">
        <f>IFERROR(F17/K17-1,"n/a")</f>
        <v>0.15416017219624445</v>
      </c>
      <c r="Q17" s="68">
        <f>'Jan-24'!Q17+F17</f>
        <v>74534</v>
      </c>
      <c r="R17" s="68">
        <f>'Jan-24'!R17+G17</f>
        <v>39920</v>
      </c>
      <c r="S17" s="68">
        <f>'Jan-24'!S17+H17</f>
        <v>8131</v>
      </c>
      <c r="T17" s="68">
        <f>'Jan-24'!T17+I17</f>
        <v>5957</v>
      </c>
      <c r="U17" s="68">
        <f>'Jan-24'!U17+J17</f>
        <v>40548</v>
      </c>
      <c r="V17" s="68">
        <f>'Jan-24'!V17+K17</f>
        <v>47573</v>
      </c>
      <c r="W17" s="64">
        <f>IFERROR(Q17/R17-1,"n/a")</f>
        <v>0.86708416833667346</v>
      </c>
      <c r="X17" s="64">
        <f>IFERROR(Q17/S17-1,"n/a")</f>
        <v>8.1666461689829042</v>
      </c>
      <c r="Y17" s="64">
        <f>IFERROR(Q17/T17-1,"n/a")</f>
        <v>11.512002685915729</v>
      </c>
      <c r="Z17" s="64">
        <f>IFERROR(Q17/U17-1,"n/a")</f>
        <v>0.83816711058498572</v>
      </c>
      <c r="AA17" s="60">
        <f>IFERROR(Q17/V17-1,"n/a")</f>
        <v>0.56672902696907901</v>
      </c>
      <c r="AB17" s="68">
        <v>1660685</v>
      </c>
      <c r="AC17" s="68">
        <v>965963</v>
      </c>
      <c r="AD17" s="68">
        <v>301521</v>
      </c>
      <c r="AE17" s="68">
        <v>70675</v>
      </c>
      <c r="AF17" s="135">
        <v>1400932</v>
      </c>
      <c r="AG17" s="123"/>
      <c r="AH17" s="123"/>
    </row>
    <row r="18" spans="1:34" s="124" customFormat="1" ht="10.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5">
      <c r="A19" s="123"/>
      <c r="B19" s="128"/>
      <c r="C19" s="33"/>
      <c r="D19" s="26" t="s">
        <v>5</v>
      </c>
      <c r="E19" s="32"/>
      <c r="F19" s="71">
        <v>4</v>
      </c>
      <c r="G19" s="71">
        <v>2</v>
      </c>
      <c r="H19" s="71">
        <v>3</v>
      </c>
      <c r="I19" s="71">
        <v>0</v>
      </c>
      <c r="J19" s="71">
        <v>0</v>
      </c>
      <c r="K19" s="71">
        <v>1</v>
      </c>
      <c r="L19" s="64">
        <f>IFERROR(F19/G19-1,"n/a")</f>
        <v>1</v>
      </c>
      <c r="M19" s="64">
        <f>IFERROR(F19/H19-1,"n/a")</f>
        <v>0.33333333333333326</v>
      </c>
      <c r="N19" s="64" t="str">
        <f>IFERROR(F19/I19-1,"n/a")</f>
        <v>n/a</v>
      </c>
      <c r="O19" s="64" t="str">
        <f>IFERROR(F19/J19-1,"n/a")</f>
        <v>n/a</v>
      </c>
      <c r="P19" s="60">
        <f>IFERROR(F19/K19-1,"n/a")</f>
        <v>3</v>
      </c>
      <c r="Q19" s="68">
        <f>'Jan-24'!Q19+F19</f>
        <v>6</v>
      </c>
      <c r="R19" s="68">
        <f>'Jan-24'!R19+G19</f>
        <v>6</v>
      </c>
      <c r="S19" s="68">
        <f>'Jan-24'!S19+H19</f>
        <v>6</v>
      </c>
      <c r="T19" s="68">
        <f>'Jan-24'!T19+I19</f>
        <v>0</v>
      </c>
      <c r="U19" s="68">
        <f>'Jan-24'!U19+J19</f>
        <v>1</v>
      </c>
      <c r="V19" s="68">
        <f>'Jan-24'!V19+K19</f>
        <v>1</v>
      </c>
      <c r="W19" s="64">
        <f>IFERROR(Q19/R19-1,"n/a")</f>
        <v>0</v>
      </c>
      <c r="X19" s="64">
        <f>IFERROR(Q19/S19-1,"n/a")</f>
        <v>0</v>
      </c>
      <c r="Y19" s="64" t="str">
        <f>IFERROR(Q19/T19-1,"n/a")</f>
        <v>n/a</v>
      </c>
      <c r="Z19" s="64">
        <f>IFERROR(Q19/U19-1,"n/a")</f>
        <v>5</v>
      </c>
      <c r="AA19" s="60">
        <f>IFERROR(Q19/V19-1,"n/a")</f>
        <v>5</v>
      </c>
      <c r="AB19" s="68">
        <v>708</v>
      </c>
      <c r="AC19" s="68">
        <v>658</v>
      </c>
      <c r="AD19" s="68">
        <v>47</v>
      </c>
      <c r="AE19" s="68">
        <v>9</v>
      </c>
      <c r="AF19" s="135">
        <v>290</v>
      </c>
      <c r="AG19" s="123"/>
      <c r="AH19" s="123"/>
    </row>
    <row r="20" spans="1:34" s="124" customFormat="1" ht="10.5">
      <c r="A20" s="123"/>
      <c r="B20" s="128"/>
      <c r="C20" s="33"/>
      <c r="D20" s="26" t="s">
        <v>11</v>
      </c>
      <c r="E20" s="32"/>
      <c r="F20" s="71">
        <v>5580</v>
      </c>
      <c r="G20" s="71">
        <v>2252</v>
      </c>
      <c r="H20" s="71">
        <v>925</v>
      </c>
      <c r="I20" s="71">
        <v>0</v>
      </c>
      <c r="J20" s="71">
        <v>43</v>
      </c>
      <c r="K20" s="71">
        <v>1168</v>
      </c>
      <c r="L20" s="64">
        <f>IFERROR(F20/G20-1,"n/a")</f>
        <v>1.4777975133214922</v>
      </c>
      <c r="M20" s="64">
        <f>IFERROR(F20/H20-1,"n/a")</f>
        <v>5.0324324324324321</v>
      </c>
      <c r="N20" s="64" t="str">
        <f>IFERROR(F20/I20-1,"n/a")</f>
        <v>n/a</v>
      </c>
      <c r="O20" s="64">
        <f>IFERROR(F20/J20-1,"n/a")</f>
        <v>128.76744186046511</v>
      </c>
      <c r="P20" s="60">
        <f>IFERROR(F20/K20-1,"n/a")</f>
        <v>3.7773972602739727</v>
      </c>
      <c r="Q20" s="68">
        <f>'Jan-24'!Q20+F20</f>
        <v>8420</v>
      </c>
      <c r="R20" s="68">
        <f>'Jan-24'!R20+G20</f>
        <v>6112</v>
      </c>
      <c r="S20" s="68">
        <f>'Jan-24'!S20+H20</f>
        <v>1739</v>
      </c>
      <c r="T20" s="68">
        <f>'Jan-24'!T20+I20</f>
        <v>0</v>
      </c>
      <c r="U20" s="68">
        <f>'Jan-24'!U20+J20</f>
        <v>866</v>
      </c>
      <c r="V20" s="68">
        <f>'Jan-24'!V20+K20</f>
        <v>1608</v>
      </c>
      <c r="W20" s="64">
        <f>IFERROR(Q20/R20-1,"n/a")</f>
        <v>0.3776178010471205</v>
      </c>
      <c r="X20" s="64">
        <f>IFERROR(Q20/S20-1,"n/a")</f>
        <v>3.8418631397354801</v>
      </c>
      <c r="Y20" s="64" t="str">
        <f>IFERROR(Q20/T20-1,"n/a")</f>
        <v>n/a</v>
      </c>
      <c r="Z20" s="64">
        <f>IFERROR(Q20/U20-1,"n/a")</f>
        <v>8.7228637413394914</v>
      </c>
      <c r="AA20" s="60">
        <f>IFERROR(Q20/V20-1,"n/a")</f>
        <v>4.2363184079601988</v>
      </c>
      <c r="AB20" s="68">
        <v>1277526</v>
      </c>
      <c r="AC20" s="68">
        <v>887495</v>
      </c>
      <c r="AD20" s="68">
        <v>17541</v>
      </c>
      <c r="AE20" s="68">
        <v>10046.999999999998</v>
      </c>
      <c r="AF20" s="135">
        <v>585930</v>
      </c>
      <c r="AG20" s="123"/>
      <c r="AH20" s="123"/>
    </row>
    <row r="21" spans="1:34" s="124" customFormat="1" ht="10.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5">
      <c r="A22" s="123"/>
      <c r="B22" s="128"/>
      <c r="C22" s="33"/>
      <c r="D22" s="26" t="s">
        <v>5</v>
      </c>
      <c r="E22" s="34"/>
      <c r="F22" s="71">
        <v>78</v>
      </c>
      <c r="G22" s="71">
        <v>73</v>
      </c>
      <c r="H22" s="71">
        <v>13</v>
      </c>
      <c r="I22" s="71">
        <v>0</v>
      </c>
      <c r="J22" s="71">
        <v>14</v>
      </c>
      <c r="K22" s="71">
        <v>21</v>
      </c>
      <c r="L22" s="64">
        <f>IFERROR(F22/G22-1,"n/a")</f>
        <v>6.8493150684931559E-2</v>
      </c>
      <c r="M22" s="64">
        <f>IFERROR(F22/H22-1,"n/a")</f>
        <v>5</v>
      </c>
      <c r="N22" s="64" t="str">
        <f>IFERROR(F22/I22-1,"n/a")</f>
        <v>n/a</v>
      </c>
      <c r="O22" s="64">
        <f>IFERROR(F22/J22-1,"n/a")</f>
        <v>4.5714285714285712</v>
      </c>
      <c r="P22" s="60">
        <f>IFERROR(F22/K22-1,"n/a")</f>
        <v>2.7142857142857144</v>
      </c>
      <c r="Q22" s="68">
        <f>'Jan-24'!Q22+F22</f>
        <v>172</v>
      </c>
      <c r="R22" s="68">
        <f>'Jan-24'!R22+G22</f>
        <v>179</v>
      </c>
      <c r="S22" s="68">
        <f>'Jan-24'!S22+H22</f>
        <v>29</v>
      </c>
      <c r="T22" s="68">
        <f>'Jan-24'!T22+I22</f>
        <v>0</v>
      </c>
      <c r="U22" s="68">
        <f>'Jan-24'!U22+J22</f>
        <v>33</v>
      </c>
      <c r="V22" s="68">
        <f>'Jan-24'!V22+K22</f>
        <v>45</v>
      </c>
      <c r="W22" s="64">
        <f>IFERROR(Q22/R22-1,"n/a")</f>
        <v>-3.9106145251396662E-2</v>
      </c>
      <c r="X22" s="64">
        <f>IFERROR(Q22/S22-1,"n/a")</f>
        <v>4.931034482758621</v>
      </c>
      <c r="Y22" s="64" t="str">
        <f>IFERROR(Q22/T22-1,"n/a")</f>
        <v>n/a</v>
      </c>
      <c r="Z22" s="64">
        <f>IFERROR(Q22/U22-1,"n/a")</f>
        <v>4.2121212121212119</v>
      </c>
      <c r="AA22" s="60">
        <f>IFERROR(Q22/V22-1,"n/a")</f>
        <v>2.8222222222222224</v>
      </c>
      <c r="AB22" s="68">
        <v>1500</v>
      </c>
      <c r="AC22" s="68">
        <v>895</v>
      </c>
      <c r="AD22" s="68">
        <v>283</v>
      </c>
      <c r="AE22" s="68">
        <v>43</v>
      </c>
      <c r="AF22" s="135">
        <v>827</v>
      </c>
      <c r="AG22" s="123"/>
      <c r="AH22" s="123"/>
    </row>
    <row r="23" spans="1:34" s="124" customFormat="1" ht="10.5">
      <c r="A23" s="123"/>
      <c r="B23" s="128"/>
      <c r="C23" s="33"/>
      <c r="D23" s="26" t="s">
        <v>11</v>
      </c>
      <c r="E23" s="32"/>
      <c r="F23" s="71">
        <v>288593</v>
      </c>
      <c r="G23" s="71">
        <v>247607</v>
      </c>
      <c r="H23" s="71">
        <v>14032</v>
      </c>
      <c r="I23" s="71">
        <v>0</v>
      </c>
      <c r="J23" s="71">
        <v>47023</v>
      </c>
      <c r="K23" s="71">
        <v>59703</v>
      </c>
      <c r="L23" s="64">
        <f>IFERROR(F23/G23-1,"n/a")</f>
        <v>0.1655284382105513</v>
      </c>
      <c r="M23" s="64">
        <f>IFERROR(F23/H23-1,"n/a")</f>
        <v>19.566775940706954</v>
      </c>
      <c r="N23" s="64" t="str">
        <f>IFERROR(F23/I23-1,"n/a")</f>
        <v>n/a</v>
      </c>
      <c r="O23" s="64">
        <f>IFERROR(F23/J23-1,"n/a")</f>
        <v>5.1372732492609998</v>
      </c>
      <c r="P23" s="60">
        <f>IFERROR(F23/K23-1,"n/a")</f>
        <v>3.8338106962799188</v>
      </c>
      <c r="Q23" s="68">
        <f>'Jan-24'!Q23+F23</f>
        <v>596438</v>
      </c>
      <c r="R23" s="68">
        <f>'Jan-24'!R23+G23</f>
        <v>538404</v>
      </c>
      <c r="S23" s="68">
        <f>'Jan-24'!S23+H23</f>
        <v>35860</v>
      </c>
      <c r="T23" s="68">
        <f>'Jan-24'!T23+I23</f>
        <v>0</v>
      </c>
      <c r="U23" s="68">
        <f>'Jan-24'!U23+J23</f>
        <v>112017</v>
      </c>
      <c r="V23" s="68">
        <f>'Jan-24'!V23+K23</f>
        <v>134226</v>
      </c>
      <c r="W23" s="64">
        <f>IFERROR(Q23/R23-1,"n/a")</f>
        <v>0.10778894659029281</v>
      </c>
      <c r="X23" s="64">
        <f>IFERROR(Q23/S23-1,"n/a")</f>
        <v>15.632403792526492</v>
      </c>
      <c r="Y23" s="64" t="str">
        <f>IFERROR(Q23/T23-1,"n/a")</f>
        <v>n/a</v>
      </c>
      <c r="Z23" s="64">
        <f>IFERROR(Q23/U23-1,"n/a")</f>
        <v>4.3245310979583458</v>
      </c>
      <c r="AA23" s="60">
        <f>IFERROR(Q23/V23-1,"n/a")</f>
        <v>3.4435355296291332</v>
      </c>
      <c r="AB23" s="68">
        <v>4449177</v>
      </c>
      <c r="AC23" s="68">
        <v>2165161</v>
      </c>
      <c r="AD23" s="68">
        <v>465109</v>
      </c>
      <c r="AE23" s="68">
        <v>140552</v>
      </c>
      <c r="AF23" s="135">
        <v>2552942</v>
      </c>
      <c r="AG23" s="123"/>
      <c r="AH23" s="123"/>
    </row>
    <row r="24" spans="1:34" s="124" customFormat="1" ht="10.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5">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'Jan-24'!Q25+F25</f>
        <v>0</v>
      </c>
      <c r="R25" s="68">
        <f>'Jan-24'!R25+G25</f>
        <v>0</v>
      </c>
      <c r="S25" s="68">
        <f>'Jan-24'!S25+H25</f>
        <v>0</v>
      </c>
      <c r="T25" s="68">
        <f>'Jan-24'!T25+I25</f>
        <v>0</v>
      </c>
      <c r="U25" s="68">
        <f>'Jan-24'!U25+J25</f>
        <v>0</v>
      </c>
      <c r="V25" s="68">
        <f>'Jan-24'!V25+K25</f>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5">
        <v>16</v>
      </c>
      <c r="AG25" s="123"/>
      <c r="AH25" s="123"/>
    </row>
    <row r="26" spans="1:34" s="124" customFormat="1" ht="10.5">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'Jan-24'!Q26+F26</f>
        <v>0</v>
      </c>
      <c r="R26" s="68">
        <f>'Jan-24'!R26+G26</f>
        <v>0</v>
      </c>
      <c r="S26" s="68">
        <f>'Jan-24'!S26+H26</f>
        <v>0</v>
      </c>
      <c r="T26" s="68">
        <f>'Jan-24'!T26+I26</f>
        <v>0</v>
      </c>
      <c r="U26" s="68">
        <f>'Jan-24'!U26+J26</f>
        <v>0</v>
      </c>
      <c r="V26" s="68">
        <f>'Jan-24'!V26+K26</f>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7">
        <v>20248</v>
      </c>
      <c r="AG26" s="123"/>
      <c r="AH26" s="123"/>
    </row>
    <row r="27" spans="1:34" s="124" customFormat="1" ht="10.9" thickBot="1">
      <c r="A27" s="123"/>
      <c r="B27" s="128"/>
      <c r="C27" s="35" t="s">
        <v>12</v>
      </c>
      <c r="D27" s="36"/>
      <c r="E27" s="37"/>
      <c r="F27" s="75">
        <f t="shared" ref="F27:K28" si="0">F13+F16+F19+F22+F25</f>
        <v>314</v>
      </c>
      <c r="G27" s="75">
        <f t="shared" si="0"/>
        <v>242</v>
      </c>
      <c r="H27" s="75">
        <f t="shared" si="0"/>
        <v>185</v>
      </c>
      <c r="I27" s="75">
        <f t="shared" si="0"/>
        <v>5</v>
      </c>
      <c r="J27" s="75">
        <f t="shared" si="0"/>
        <v>193</v>
      </c>
      <c r="K27" s="75">
        <f t="shared" si="0"/>
        <v>187</v>
      </c>
      <c r="L27" s="66">
        <f>IFERROR(F27/G27-1,"n/a")</f>
        <v>0.29752066115702469</v>
      </c>
      <c r="M27" s="66">
        <f>IFERROR(F27/H27-1,"n/a")</f>
        <v>0.69729729729729728</v>
      </c>
      <c r="N27" s="66">
        <f>IFERROR(F27/I27-1,"n/a")</f>
        <v>61.8</v>
      </c>
      <c r="O27" s="66">
        <f>IFERROR(F27/J27-1,"n/a")</f>
        <v>0.62694300518134716</v>
      </c>
      <c r="P27" s="62">
        <f>IFERROR(F27/K27-1,"n/a")</f>
        <v>0.67914438502673802</v>
      </c>
      <c r="Q27" s="75">
        <f t="shared" ref="Q27:V28" si="1">Q13+Q16+Q19+Q22+Q25</f>
        <v>618</v>
      </c>
      <c r="R27" s="75">
        <f t="shared" si="1"/>
        <v>545</v>
      </c>
      <c r="S27" s="75">
        <f t="shared" si="1"/>
        <v>371</v>
      </c>
      <c r="T27" s="75">
        <f t="shared" si="1"/>
        <v>7</v>
      </c>
      <c r="U27" s="75">
        <f t="shared" si="1"/>
        <v>405</v>
      </c>
      <c r="V27" s="75">
        <f t="shared" si="1"/>
        <v>405</v>
      </c>
      <c r="W27" s="66">
        <f>IFERROR(Q27/R27-1,"n/a")</f>
        <v>0.13394495412844032</v>
      </c>
      <c r="X27" s="66">
        <f>IFERROR(Q27/S27-1,"n/a")</f>
        <v>0.66576819407008081</v>
      </c>
      <c r="Y27" s="66">
        <f>IFERROR(Q27/T27-1,"n/a")</f>
        <v>87.285714285714292</v>
      </c>
      <c r="Z27" s="66">
        <f>IFERROR(Q27/U27-1,"n/a")</f>
        <v>0.52592592592592591</v>
      </c>
      <c r="AA27" s="62">
        <f>IFERROR(Q27/V27-1,"n/a")</f>
        <v>0.52592592592592591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1.25" thickTop="1" thickBot="1">
      <c r="A28" s="123"/>
      <c r="B28" s="128"/>
      <c r="C28" s="38" t="s">
        <v>13</v>
      </c>
      <c r="D28" s="39"/>
      <c r="E28" s="40"/>
      <c r="F28" s="76">
        <f t="shared" si="0"/>
        <v>999968</v>
      </c>
      <c r="G28" s="76">
        <f t="shared" si="0"/>
        <v>723641</v>
      </c>
      <c r="H28" s="76">
        <f t="shared" si="0"/>
        <v>240931</v>
      </c>
      <c r="I28" s="76">
        <f t="shared" si="0"/>
        <v>4669</v>
      </c>
      <c r="J28" s="76">
        <f t="shared" si="0"/>
        <v>494991</v>
      </c>
      <c r="K28" s="76">
        <f t="shared" si="0"/>
        <v>513063</v>
      </c>
      <c r="L28" s="67">
        <f>IFERROR(F28/G28-1,"n/a")</f>
        <v>0.38185647303013504</v>
      </c>
      <c r="M28" s="67">
        <f>IFERROR(F28/H28-1,"n/a")</f>
        <v>3.1504331115547606</v>
      </c>
      <c r="N28" s="67">
        <f>IFERROR(F28/I28-1,"n/a")</f>
        <v>213.17177125722853</v>
      </c>
      <c r="O28" s="67">
        <f>IFERROR(F28/J28-1,"n/a")</f>
        <v>1.0201741041756316</v>
      </c>
      <c r="P28" s="63">
        <f>IFERROR(F28/K28-1,"n/a")</f>
        <v>0.94901600778072082</v>
      </c>
      <c r="Q28" s="76">
        <f t="shared" si="1"/>
        <v>1975531</v>
      </c>
      <c r="R28" s="76">
        <f t="shared" si="1"/>
        <v>1557046</v>
      </c>
      <c r="S28" s="76">
        <f t="shared" si="1"/>
        <v>460887</v>
      </c>
      <c r="T28" s="76">
        <f t="shared" si="1"/>
        <v>5957</v>
      </c>
      <c r="U28" s="76">
        <f t="shared" si="1"/>
        <v>1050029</v>
      </c>
      <c r="V28" s="76">
        <f t="shared" si="1"/>
        <v>1133915</v>
      </c>
      <c r="W28" s="67">
        <f>IFERROR(Q28/R28-1,"n/a")</f>
        <v>0.26876855275952027</v>
      </c>
      <c r="X28" s="67">
        <f>IFERROR(Q28/S28-1,"n/a")</f>
        <v>3.2863673742153718</v>
      </c>
      <c r="Y28" s="67">
        <f>IFERROR(Q28/T28-1,"n/a")</f>
        <v>330.63186167533996</v>
      </c>
      <c r="Z28" s="67">
        <f>IFERROR(Q28/U28-1,"n/a")</f>
        <v>0.88140613259252842</v>
      </c>
      <c r="AA28" s="63">
        <f>IFERROR(Q28/V28-1,"n/a")</f>
        <v>0.74222141871304292</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9"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7" t="str">
        <f>F9</f>
        <v>February</v>
      </c>
      <c r="G33" s="157"/>
      <c r="H33" s="157"/>
      <c r="I33" s="157"/>
      <c r="J33" s="157"/>
      <c r="K33" s="157"/>
      <c r="L33" s="157"/>
      <c r="M33" s="157"/>
      <c r="N33" s="157"/>
      <c r="O33" s="157"/>
      <c r="P33" s="158"/>
      <c r="Q33" s="160" t="str">
        <f>"April to "&amp;D4&amp;" (YTD)"</f>
        <v>April to February (YTD)</v>
      </c>
      <c r="R33" s="161"/>
      <c r="S33" s="161"/>
      <c r="T33" s="161"/>
      <c r="U33" s="161"/>
      <c r="V33" s="161"/>
      <c r="W33" s="161"/>
      <c r="X33" s="161"/>
      <c r="Y33" s="161"/>
      <c r="Z33" s="161"/>
      <c r="AA33" s="162"/>
      <c r="AB33" s="160" t="s">
        <v>58</v>
      </c>
      <c r="AC33" s="161"/>
      <c r="AD33" s="161"/>
      <c r="AE33" s="161"/>
      <c r="AF33" s="163"/>
    </row>
    <row r="34" spans="1:34" s="124" customFormat="1" ht="10.5">
      <c r="A34" s="123"/>
      <c r="B34" s="123"/>
      <c r="C34" s="29"/>
      <c r="D34" s="30"/>
      <c r="E34" s="30"/>
      <c r="F34" s="144"/>
      <c r="G34" s="145"/>
      <c r="H34" s="145"/>
      <c r="I34" s="145"/>
      <c r="J34" s="145"/>
      <c r="K34" s="145"/>
      <c r="L34" s="145"/>
      <c r="M34" s="145"/>
      <c r="N34" s="145"/>
      <c r="O34" s="145"/>
      <c r="P34" s="146"/>
      <c r="Q34" s="145"/>
      <c r="R34" s="145"/>
      <c r="S34" s="145"/>
      <c r="T34" s="145"/>
      <c r="U34" s="145"/>
      <c r="V34" s="145"/>
      <c r="W34" s="145"/>
      <c r="X34" s="145"/>
      <c r="Y34" s="145"/>
      <c r="Z34" s="145"/>
      <c r="AA34" s="146"/>
      <c r="AB34" s="151"/>
      <c r="AC34" s="152"/>
      <c r="AD34" s="152"/>
      <c r="AE34" s="152"/>
      <c r="AF34" s="153"/>
    </row>
    <row r="35" spans="1:34" s="124" customFormat="1" ht="20.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7"/>
      <c r="AC35" s="53" t="s">
        <v>53</v>
      </c>
      <c r="AD35" s="53" t="s">
        <v>54</v>
      </c>
      <c r="AE35" s="53" t="s">
        <v>65</v>
      </c>
      <c r="AF35" s="57" t="s">
        <v>73</v>
      </c>
      <c r="AH35" s="123"/>
    </row>
    <row r="36" spans="1:34" s="124" customFormat="1" ht="10.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8"/>
      <c r="AC36" s="26"/>
      <c r="AD36" s="26"/>
      <c r="AE36" s="88"/>
      <c r="AF36" s="85"/>
      <c r="AH36" s="123"/>
    </row>
    <row r="37" spans="1:34" s="124" customFormat="1" ht="10.5">
      <c r="A37" s="123"/>
      <c r="B37" s="123"/>
      <c r="C37" s="33"/>
      <c r="D37" s="26" t="s">
        <v>5</v>
      </c>
      <c r="E37" s="32"/>
      <c r="F37" s="74">
        <f t="shared" ref="F37:K38" si="3">F13</f>
        <v>224</v>
      </c>
      <c r="G37" s="74">
        <f t="shared" si="3"/>
        <v>161</v>
      </c>
      <c r="H37" s="74">
        <f t="shared" si="3"/>
        <v>162</v>
      </c>
      <c r="I37" s="74">
        <f t="shared" si="3"/>
        <v>0</v>
      </c>
      <c r="J37" s="74">
        <f t="shared" si="3"/>
        <v>175</v>
      </c>
      <c r="K37" s="74">
        <f t="shared" si="3"/>
        <v>157</v>
      </c>
      <c r="L37" s="64">
        <f>IFERROR(F37/G37-1,"n/a")</f>
        <v>0.39130434782608692</v>
      </c>
      <c r="M37" s="64">
        <f>IFERROR(F37/H37-1,"n/a")</f>
        <v>0.38271604938271597</v>
      </c>
      <c r="N37" s="64" t="str">
        <f>IFERROR(F37/I37-1,"n/a")</f>
        <v>n/a</v>
      </c>
      <c r="O37" s="64">
        <f>IFERROR(F37/J37-1,"n/a")</f>
        <v>0.28000000000000003</v>
      </c>
      <c r="P37" s="60">
        <f>IFERROR(F37/K37-1,"n/a")</f>
        <v>0.4267515923566878</v>
      </c>
      <c r="Q37" s="64"/>
      <c r="R37" s="74">
        <f>'Jan-24'!R37+'Feb-24'!F37</f>
        <v>1521</v>
      </c>
      <c r="S37" s="74">
        <f>'Jan-24'!S37+'Feb-24'!G37</f>
        <v>1305</v>
      </c>
      <c r="T37" s="74">
        <f>'Jan-24'!T37+'Feb-24'!H37</f>
        <v>841</v>
      </c>
      <c r="U37" s="74">
        <f>'Jan-24'!U37+'Feb-24'!I37</f>
        <v>42</v>
      </c>
      <c r="V37" s="74">
        <f>'Jan-24'!V37+'Feb-24'!J37</f>
        <v>1430</v>
      </c>
      <c r="W37" s="64"/>
      <c r="X37" s="120">
        <f>IFERROR(R37/S37-1,"n/a")</f>
        <v>0.16551724137931045</v>
      </c>
      <c r="Y37" s="120">
        <f>IFERROR(R37/T37-1,"n/a")</f>
        <v>0.80856123662306767</v>
      </c>
      <c r="Z37" s="120">
        <f>IFERROR(R37/U37-1,"n/a")</f>
        <v>35.214285714285715</v>
      </c>
      <c r="AA37" s="121">
        <f>IFERROR(R37/V37-1,"n/a")</f>
        <v>6.3636363636363713E-2</v>
      </c>
      <c r="AB37" s="149"/>
      <c r="AC37" s="89">
        <v>1486</v>
      </c>
      <c r="AD37" s="89">
        <v>1052</v>
      </c>
      <c r="AE37" s="70">
        <v>551</v>
      </c>
      <c r="AF37" s="78">
        <v>1584</v>
      </c>
      <c r="AH37" s="123"/>
    </row>
    <row r="38" spans="1:34" s="124" customFormat="1" ht="10.5">
      <c r="A38" s="123"/>
      <c r="B38" s="123"/>
      <c r="C38" s="33"/>
      <c r="D38" s="26" t="s">
        <v>11</v>
      </c>
      <c r="E38" s="32"/>
      <c r="F38" s="74">
        <f t="shared" si="3"/>
        <v>674695</v>
      </c>
      <c r="G38" s="74">
        <f t="shared" si="3"/>
        <v>449661</v>
      </c>
      <c r="H38" s="74">
        <f t="shared" si="3"/>
        <v>219545</v>
      </c>
      <c r="I38" s="74">
        <f t="shared" si="3"/>
        <v>0</v>
      </c>
      <c r="J38" s="74">
        <f t="shared" si="3"/>
        <v>430518</v>
      </c>
      <c r="K38" s="74">
        <f t="shared" si="3"/>
        <v>425246</v>
      </c>
      <c r="L38" s="64">
        <f>IFERROR(F38/G38-1,"n/a")</f>
        <v>0.50045256315313091</v>
      </c>
      <c r="M38" s="64">
        <f>IFERROR(F38/H38-1,"n/a")</f>
        <v>2.0731512901683025</v>
      </c>
      <c r="N38" s="64" t="str">
        <f>IFERROR(F38/I38-1,"n/a")</f>
        <v>n/a</v>
      </c>
      <c r="O38" s="64">
        <f>IFERROR(F38/J38-1,"n/a")</f>
        <v>0.5671702460756578</v>
      </c>
      <c r="P38" s="60">
        <f>IFERROR(F38/K38-1,"n/a")</f>
        <v>0.58659928606030398</v>
      </c>
      <c r="Q38" s="64"/>
      <c r="R38" s="74">
        <f>'Jan-24'!R38+'Feb-24'!F38</f>
        <v>4990492</v>
      </c>
      <c r="S38" s="74">
        <f>'Jan-24'!S38+'Feb-24'!G38</f>
        <v>3805365</v>
      </c>
      <c r="T38" s="74">
        <f>'Jan-24'!T38+'Feb-24'!H38</f>
        <v>1178358</v>
      </c>
      <c r="U38" s="74">
        <f>'Jan-24'!U38+'Feb-24'!I38</f>
        <v>0</v>
      </c>
      <c r="V38" s="74">
        <f>'Jan-24'!V38+'Feb-24'!J38</f>
        <v>4016570</v>
      </c>
      <c r="W38" s="64"/>
      <c r="X38" s="120">
        <f>IFERROR(R38/S38-1,"n/a")</f>
        <v>0.31143582810058956</v>
      </c>
      <c r="Y38" s="120">
        <f>IFERROR(R38/T38-1,"n/a")</f>
        <v>3.2351237909022554</v>
      </c>
      <c r="Z38" s="120" t="str">
        <f>IFERROR(R38/U38-1,"n/a")</f>
        <v>n/a</v>
      </c>
      <c r="AA38" s="121">
        <f>IFERROR(R38/V38-1,"n/a")</f>
        <v>0.24247604299190595</v>
      </c>
      <c r="AB38" s="149"/>
      <c r="AC38" s="89">
        <v>4370939</v>
      </c>
      <c r="AD38" s="89">
        <v>1527970</v>
      </c>
      <c r="AE38" s="84">
        <v>1092884</v>
      </c>
      <c r="AF38" s="78">
        <v>4234259</v>
      </c>
      <c r="AH38" s="123"/>
    </row>
    <row r="39" spans="1:34" s="124" customFormat="1" ht="10.5">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0"/>
      <c r="AC39" s="90"/>
      <c r="AD39" s="90"/>
      <c r="AE39" s="44"/>
      <c r="AF39" s="79"/>
      <c r="AH39" s="123"/>
    </row>
    <row r="40" spans="1:34" s="124" customFormat="1" ht="10.5">
      <c r="A40" s="123"/>
      <c r="B40" s="123"/>
      <c r="C40" s="33"/>
      <c r="D40" s="26" t="s">
        <v>5</v>
      </c>
      <c r="E40" s="32"/>
      <c r="F40" s="74">
        <f t="shared" ref="F40:K41" si="4">F16</f>
        <v>8</v>
      </c>
      <c r="G40" s="74">
        <f t="shared" si="4"/>
        <v>6</v>
      </c>
      <c r="H40" s="74">
        <f t="shared" si="4"/>
        <v>7</v>
      </c>
      <c r="I40" s="74">
        <f t="shared" si="4"/>
        <v>5</v>
      </c>
      <c r="J40" s="74">
        <f t="shared" si="4"/>
        <v>4</v>
      </c>
      <c r="K40" s="74">
        <f t="shared" si="4"/>
        <v>8</v>
      </c>
      <c r="L40" s="64">
        <f>IFERROR(F40/G40-1,"n/a")</f>
        <v>0.33333333333333326</v>
      </c>
      <c r="M40" s="64">
        <f>IFERROR(F40/H40-1,"n/a")</f>
        <v>0.14285714285714279</v>
      </c>
      <c r="N40" s="64">
        <f>IFERROR(F40/I40-1,"n/a")</f>
        <v>0.60000000000000009</v>
      </c>
      <c r="O40" s="64">
        <f>IFERROR(F40/J40-1,"n/a")</f>
        <v>1</v>
      </c>
      <c r="P40" s="60">
        <f>IFERROR(F40/K40-1,"n/a")</f>
        <v>0</v>
      </c>
      <c r="Q40" s="64"/>
      <c r="R40" s="74">
        <f>'Jan-24'!R40+'Feb-24'!F40</f>
        <v>565</v>
      </c>
      <c r="S40" s="74">
        <f>'Jan-24'!S40+'Feb-24'!G40</f>
        <v>547</v>
      </c>
      <c r="T40" s="74">
        <f>'Jan-24'!T40+'Feb-24'!H40</f>
        <v>202</v>
      </c>
      <c r="U40" s="74">
        <f>'Jan-24'!U40+'Feb-24'!I40</f>
        <v>51</v>
      </c>
      <c r="V40" s="74">
        <f>'Jan-24'!V40+'Feb-24'!J40</f>
        <v>579</v>
      </c>
      <c r="W40" s="64"/>
      <c r="X40" s="120">
        <f>IFERROR(R40/S40-1,"n/a")</f>
        <v>3.2906764168190161E-2</v>
      </c>
      <c r="Y40" s="120">
        <f>IFERROR(R40/T40-1,"n/a")</f>
        <v>1.7970297029702968</v>
      </c>
      <c r="Z40" s="120">
        <f>IFERROR(R40/U40-1,"n/a")</f>
        <v>10.078431372549019</v>
      </c>
      <c r="AA40" s="121">
        <f>IFERROR(R40/V40-1,"n/a")</f>
        <v>-2.4179620034542326E-2</v>
      </c>
      <c r="AB40" s="149"/>
      <c r="AC40" s="89">
        <v>563</v>
      </c>
      <c r="AD40" s="89">
        <v>226</v>
      </c>
      <c r="AE40" s="70">
        <v>66</v>
      </c>
      <c r="AF40" s="78">
        <v>573</v>
      </c>
      <c r="AH40" s="123"/>
    </row>
    <row r="41" spans="1:34" s="124" customFormat="1" ht="10.5">
      <c r="A41" s="123"/>
      <c r="B41" s="123"/>
      <c r="C41" s="33"/>
      <c r="D41" s="26" t="s">
        <v>11</v>
      </c>
      <c r="E41" s="32"/>
      <c r="F41" s="74">
        <f t="shared" si="4"/>
        <v>31100</v>
      </c>
      <c r="G41" s="74">
        <f t="shared" si="4"/>
        <v>24121</v>
      </c>
      <c r="H41" s="74">
        <f t="shared" si="4"/>
        <v>6429</v>
      </c>
      <c r="I41" s="74">
        <f t="shared" si="4"/>
        <v>4669</v>
      </c>
      <c r="J41" s="74">
        <f t="shared" si="4"/>
        <v>17407</v>
      </c>
      <c r="K41" s="74">
        <f t="shared" si="4"/>
        <v>26946</v>
      </c>
      <c r="L41" s="64">
        <f>IFERROR(F41/G41-1,"n/a")</f>
        <v>0.2893329463952572</v>
      </c>
      <c r="M41" s="64">
        <f>IFERROR(F41/H41-1,"n/a")</f>
        <v>3.8374552807590607</v>
      </c>
      <c r="N41" s="64">
        <f>IFERROR(F41/I41-1,"n/a")</f>
        <v>5.6609552366673803</v>
      </c>
      <c r="O41" s="64">
        <f>IFERROR(F41/J41-1,"n/a")</f>
        <v>0.78663755960245885</v>
      </c>
      <c r="P41" s="60">
        <f>IFERROR(F41/K41-1,"n/a")</f>
        <v>0.15416017219624445</v>
      </c>
      <c r="Q41" s="64"/>
      <c r="R41" s="74">
        <f>'Jan-24'!R41+'Feb-24'!F41</f>
        <v>1652164</v>
      </c>
      <c r="S41" s="74">
        <f>'Jan-24'!S41+'Feb-24'!G41</f>
        <v>969375</v>
      </c>
      <c r="T41" s="74">
        <f>'Jan-24'!T41+'Feb-24'!H41</f>
        <v>300563</v>
      </c>
      <c r="U41" s="74">
        <f>'Jan-24'!U41+'Feb-24'!I41</f>
        <v>35519</v>
      </c>
      <c r="V41" s="74">
        <f>'Jan-24'!V41+'Feb-24'!J41</f>
        <v>1358707</v>
      </c>
      <c r="W41" s="64"/>
      <c r="X41" s="120">
        <f>IFERROR(R41/S41-1,"n/a")</f>
        <v>0.70436002578981305</v>
      </c>
      <c r="Y41" s="120">
        <f>IFERROR(R41/T41-1,"n/a")</f>
        <v>4.4968974890455575</v>
      </c>
      <c r="Z41" s="120">
        <f>IFERROR(R41/U41-1,"n/a")</f>
        <v>45.514935668233903</v>
      </c>
      <c r="AA41" s="121">
        <f>IFERROR(R41/V41-1,"n/a")</f>
        <v>0.21598254811375805</v>
      </c>
      <c r="AB41" s="149"/>
      <c r="AC41" s="89">
        <v>1012510</v>
      </c>
      <c r="AD41" s="89">
        <v>327926</v>
      </c>
      <c r="AE41" s="84">
        <v>80778</v>
      </c>
      <c r="AF41" s="78">
        <v>1361671</v>
      </c>
      <c r="AH41" s="123"/>
    </row>
    <row r="42" spans="1:34" s="124" customFormat="1" ht="10.5">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49"/>
      <c r="AC42" s="90"/>
      <c r="AD42" s="90"/>
      <c r="AE42" s="44"/>
      <c r="AF42" s="79"/>
      <c r="AH42" s="123"/>
    </row>
    <row r="43" spans="1:34" s="124" customFormat="1" ht="10.5">
      <c r="A43" s="123"/>
      <c r="B43" s="123"/>
      <c r="C43" s="33"/>
      <c r="D43" s="26" t="s">
        <v>5</v>
      </c>
      <c r="E43" s="32"/>
      <c r="F43" s="74">
        <f t="shared" ref="F43:K44" si="5">F19</f>
        <v>4</v>
      </c>
      <c r="G43" s="74">
        <f t="shared" si="5"/>
        <v>2</v>
      </c>
      <c r="H43" s="74">
        <f t="shared" si="5"/>
        <v>3</v>
      </c>
      <c r="I43" s="74">
        <f t="shared" si="5"/>
        <v>0</v>
      </c>
      <c r="J43" s="74">
        <f t="shared" si="5"/>
        <v>0</v>
      </c>
      <c r="K43" s="74">
        <f t="shared" si="5"/>
        <v>1</v>
      </c>
      <c r="L43" s="64">
        <f>IFERROR(F43/G43-1,"n/a")</f>
        <v>1</v>
      </c>
      <c r="M43" s="64">
        <f>IFERROR(F43/H43-1,"n/a")</f>
        <v>0.33333333333333326</v>
      </c>
      <c r="N43" s="64" t="str">
        <f>IFERROR(F43/I43-1,"n/a")</f>
        <v>n/a</v>
      </c>
      <c r="O43" s="64" t="str">
        <f>IFERROR(F43/J43-1,"n/a")</f>
        <v>n/a</v>
      </c>
      <c r="P43" s="60">
        <f>IFERROR(F43/K43-1,"n/a")</f>
        <v>3</v>
      </c>
      <c r="Q43" s="64"/>
      <c r="R43" s="74">
        <f>'Jan-24'!R43+'Feb-24'!F43</f>
        <v>691</v>
      </c>
      <c r="S43" s="74">
        <f>'Jan-24'!S43+'Feb-24'!G43</f>
        <v>652</v>
      </c>
      <c r="T43" s="74">
        <f>'Jan-24'!T43+'Feb-24'!H43</f>
        <v>53</v>
      </c>
      <c r="U43" s="74">
        <f>'Jan-24'!U43+'Feb-24'!I43</f>
        <v>7</v>
      </c>
      <c r="V43" s="74">
        <f>'Jan-24'!V43+'Feb-24'!J43</f>
        <v>285</v>
      </c>
      <c r="W43" s="64"/>
      <c r="X43" s="120">
        <f>IFERROR(R43/S43-1,"n/a")</f>
        <v>5.9815950920245387E-2</v>
      </c>
      <c r="Y43" s="120">
        <f>IFERROR(R43/T43-1,"n/a")</f>
        <v>12.037735849056604</v>
      </c>
      <c r="Z43" s="120">
        <f>IFERROR(R43/U43-1,"n/a")</f>
        <v>97.714285714285708</v>
      </c>
      <c r="AA43" s="121">
        <f>IFERROR(R43/V43-1,"n/a")</f>
        <v>1.4245614035087719</v>
      </c>
      <c r="AB43" s="149"/>
      <c r="AC43" s="89">
        <v>669</v>
      </c>
      <c r="AD43" s="89">
        <v>59</v>
      </c>
      <c r="AE43" s="70">
        <v>9</v>
      </c>
      <c r="AF43" s="78">
        <v>287</v>
      </c>
      <c r="AH43" s="123"/>
    </row>
    <row r="44" spans="1:34" s="124" customFormat="1" ht="10.5">
      <c r="A44" s="123"/>
      <c r="B44" s="123"/>
      <c r="C44" s="33"/>
      <c r="D44" s="26" t="s">
        <v>11</v>
      </c>
      <c r="E44" s="32"/>
      <c r="F44" s="74">
        <f t="shared" si="5"/>
        <v>5580</v>
      </c>
      <c r="G44" s="74">
        <f t="shared" si="5"/>
        <v>2252</v>
      </c>
      <c r="H44" s="74">
        <f t="shared" si="5"/>
        <v>925</v>
      </c>
      <c r="I44" s="74">
        <f t="shared" si="5"/>
        <v>0</v>
      </c>
      <c r="J44" s="74">
        <f t="shared" si="5"/>
        <v>43</v>
      </c>
      <c r="K44" s="74">
        <f t="shared" si="5"/>
        <v>1168</v>
      </c>
      <c r="L44" s="64">
        <f>IFERROR(F44/G44-1,"n/a")</f>
        <v>1.4777975133214922</v>
      </c>
      <c r="M44" s="64">
        <f>IFERROR(F44/H44-1,"n/a")</f>
        <v>5.0324324324324321</v>
      </c>
      <c r="N44" s="64" t="str">
        <f>IFERROR(F44/I44-1,"n/a")</f>
        <v>n/a</v>
      </c>
      <c r="O44" s="64">
        <f>IFERROR(F44/J44-1,"n/a")</f>
        <v>128.76744186046511</v>
      </c>
      <c r="P44" s="60">
        <f>IFERROR(F44/K44-1,"n/a")</f>
        <v>3.7773972602739727</v>
      </c>
      <c r="Q44" s="64"/>
      <c r="R44" s="74">
        <f>'Jan-24'!R44+'Feb-24'!F44</f>
        <v>1265100</v>
      </c>
      <c r="S44" s="74">
        <f>'Jan-24'!S44+'Feb-24'!G44</f>
        <v>890522</v>
      </c>
      <c r="T44" s="74">
        <f>'Jan-24'!T44+'Feb-24'!H44</f>
        <v>19280</v>
      </c>
      <c r="U44" s="74">
        <f>'Jan-24'!U44+'Feb-24'!I44</f>
        <v>8294</v>
      </c>
      <c r="V44" s="74">
        <f>'Jan-24'!V44+'Feb-24'!J44</f>
        <v>580312</v>
      </c>
      <c r="W44" s="64"/>
      <c r="X44" s="120">
        <f>IFERROR(R44/S44-1,"n/a")</f>
        <v>0.42062745221342079</v>
      </c>
      <c r="Y44" s="120">
        <f>IFERROR(R44/T44-1,"n/a")</f>
        <v>64.617219917012449</v>
      </c>
      <c r="Z44" s="120">
        <f>IFERROR(R44/U44-1,"n/a")</f>
        <v>151.53195080781288</v>
      </c>
      <c r="AA44" s="121">
        <f>IFERROR(R44/V44-1,"n/a")</f>
        <v>1.1800341885054935</v>
      </c>
      <c r="AB44" s="149"/>
      <c r="AC44" s="82">
        <v>905256</v>
      </c>
      <c r="AD44" s="82">
        <v>20626</v>
      </c>
      <c r="AE44" s="84">
        <v>10047</v>
      </c>
      <c r="AF44" s="78">
        <v>581199</v>
      </c>
      <c r="AH44" s="123"/>
    </row>
    <row r="45" spans="1:34" s="124" customFormat="1" ht="10.5">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49"/>
      <c r="AC45" s="90"/>
      <c r="AD45" s="90"/>
      <c r="AE45" s="44"/>
      <c r="AF45" s="79"/>
      <c r="AH45" s="123"/>
    </row>
    <row r="46" spans="1:34" s="124" customFormat="1" ht="10.5">
      <c r="A46" s="123"/>
      <c r="B46" s="123"/>
      <c r="C46" s="33"/>
      <c r="D46" s="26" t="s">
        <v>5</v>
      </c>
      <c r="E46" s="34"/>
      <c r="F46" s="74">
        <f t="shared" ref="F46:K47" si="6">F22</f>
        <v>78</v>
      </c>
      <c r="G46" s="74">
        <f t="shared" si="6"/>
        <v>73</v>
      </c>
      <c r="H46" s="74">
        <f t="shared" si="6"/>
        <v>13</v>
      </c>
      <c r="I46" s="74">
        <f t="shared" si="6"/>
        <v>0</v>
      </c>
      <c r="J46" s="74">
        <f t="shared" si="6"/>
        <v>14</v>
      </c>
      <c r="K46" s="74">
        <f t="shared" si="6"/>
        <v>21</v>
      </c>
      <c r="L46" s="64">
        <f>IFERROR(F46/G46-1,"n/a")</f>
        <v>6.8493150684931559E-2</v>
      </c>
      <c r="M46" s="64">
        <f>IFERROR(F46/H46-1,"n/a")</f>
        <v>5</v>
      </c>
      <c r="N46" s="64" t="str">
        <f>IFERROR(F46/I46-1,"n/a")</f>
        <v>n/a</v>
      </c>
      <c r="O46" s="64">
        <f>IFERROR(F46/J46-1,"n/a")</f>
        <v>4.5714285714285712</v>
      </c>
      <c r="P46" s="60">
        <f>IFERROR(F46/K46-1,"n/a")</f>
        <v>2.7142857142857144</v>
      </c>
      <c r="Q46" s="64"/>
      <c r="R46" s="74">
        <f>'Jan-24'!R46+'Feb-24'!F46</f>
        <v>1384</v>
      </c>
      <c r="S46" s="74">
        <f>'Jan-24'!S46+'Feb-24'!G46</f>
        <v>1017</v>
      </c>
      <c r="T46" s="74">
        <f>'Jan-24'!T46+'Feb-24'!H46</f>
        <v>312</v>
      </c>
      <c r="U46" s="74">
        <f>'Jan-24'!U46+'Feb-24'!I46</f>
        <v>0</v>
      </c>
      <c r="V46" s="74">
        <f>'Jan-24'!V46+'Feb-24'!J46</f>
        <v>771</v>
      </c>
      <c r="W46" s="64"/>
      <c r="X46" s="120">
        <f>IFERROR(R46/S46-1,"n/a")</f>
        <v>0.36086529006882984</v>
      </c>
      <c r="Y46" s="120">
        <f>IFERROR(R46/T46-1,"n/a")</f>
        <v>3.4358974358974361</v>
      </c>
      <c r="Z46" s="120" t="str">
        <f>IFERROR(R46/U46-1,"n/a")</f>
        <v>n/a</v>
      </c>
      <c r="AA46" s="121">
        <f>IFERROR(R46/V46-1,"n/a")</f>
        <v>0.79507133592736712</v>
      </c>
      <c r="AB46" s="149"/>
      <c r="AC46" s="89">
        <v>1129</v>
      </c>
      <c r="AD46" s="89">
        <v>336</v>
      </c>
      <c r="AE46" s="84">
        <v>43</v>
      </c>
      <c r="AF46" s="78">
        <v>781</v>
      </c>
      <c r="AH46" s="123"/>
    </row>
    <row r="47" spans="1:34" s="124" customFormat="1" ht="10.5">
      <c r="A47" s="123"/>
      <c r="B47" s="123"/>
      <c r="C47" s="33"/>
      <c r="D47" s="26" t="s">
        <v>11</v>
      </c>
      <c r="E47" s="32"/>
      <c r="F47" s="74">
        <f t="shared" si="6"/>
        <v>288593</v>
      </c>
      <c r="G47" s="74">
        <f t="shared" si="6"/>
        <v>247607</v>
      </c>
      <c r="H47" s="74">
        <f t="shared" si="6"/>
        <v>14032</v>
      </c>
      <c r="I47" s="74">
        <f t="shared" si="6"/>
        <v>0</v>
      </c>
      <c r="J47" s="74">
        <f t="shared" si="6"/>
        <v>47023</v>
      </c>
      <c r="K47" s="74">
        <f t="shared" si="6"/>
        <v>59703</v>
      </c>
      <c r="L47" s="64">
        <f>IFERROR(F47/G47-1,"n/a")</f>
        <v>0.1655284382105513</v>
      </c>
      <c r="M47" s="64">
        <f>IFERROR(F47/H47-1,"n/a")</f>
        <v>19.566775940706954</v>
      </c>
      <c r="N47" s="64" t="str">
        <f>IFERROR(F47/I47-1,"n/a")</f>
        <v>n/a</v>
      </c>
      <c r="O47" s="64">
        <f>IFERROR(F47/J47-1,"n/a")</f>
        <v>5.1372732492609998</v>
      </c>
      <c r="P47" s="60">
        <f>IFERROR(F47/K47-1,"n/a")</f>
        <v>3.8338106962799188</v>
      </c>
      <c r="Q47" s="64"/>
      <c r="R47" s="74">
        <f>'Jan-24'!R47+'Feb-24'!F47</f>
        <v>4200630</v>
      </c>
      <c r="S47" s="74">
        <f>'Jan-24'!S47+'Feb-24'!G47</f>
        <v>2629200</v>
      </c>
      <c r="T47" s="74">
        <f>'Jan-24'!T47+'Feb-24'!H47</f>
        <v>500969</v>
      </c>
      <c r="U47" s="74">
        <f>'Jan-24'!U47+'Feb-24'!I47</f>
        <v>0</v>
      </c>
      <c r="V47" s="74">
        <f>'Jan-24'!V47+'Feb-24'!J47</f>
        <v>2413059</v>
      </c>
      <c r="W47" s="64"/>
      <c r="X47" s="120">
        <f>IFERROR(R47/S47-1,"n/a")</f>
        <v>0.59768370607028753</v>
      </c>
      <c r="Y47" s="120">
        <f>IFERROR(R47/T47-1,"n/a")</f>
        <v>7.3850098509089381</v>
      </c>
      <c r="Z47" s="120" t="str">
        <f>IFERROR(R47/U47-1,"n/a")</f>
        <v>n/a</v>
      </c>
      <c r="AA47" s="121">
        <f>IFERROR(R47/V47-1,"n/a")</f>
        <v>0.74079042410483953</v>
      </c>
      <c r="AB47" s="149"/>
      <c r="AC47" s="82">
        <v>2932981</v>
      </c>
      <c r="AD47" s="82">
        <v>533563</v>
      </c>
      <c r="AE47" s="84">
        <v>140552</v>
      </c>
      <c r="AF47" s="78">
        <v>2441594</v>
      </c>
      <c r="AH47" s="123"/>
    </row>
    <row r="48" spans="1:34" s="124" customFormat="1" ht="10.5">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49"/>
      <c r="AC48" s="90"/>
      <c r="AD48" s="90"/>
      <c r="AE48" s="44"/>
      <c r="AF48" s="79"/>
      <c r="AH48" s="123"/>
    </row>
    <row r="49" spans="3:34" s="124" customFormat="1" ht="10.5">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'Jan-24'!R49+'Feb-24'!F49</f>
        <v>21</v>
      </c>
      <c r="S49" s="74">
        <f>'Jan-24'!S49+'Feb-24'!G49</f>
        <v>9</v>
      </c>
      <c r="T49" s="74">
        <f>'Jan-24'!T49+'Feb-24'!H49</f>
        <v>0</v>
      </c>
      <c r="U49" s="74">
        <f>'Jan-24'!U49+'Feb-24'!I49</f>
        <v>0</v>
      </c>
      <c r="V49" s="74">
        <f>'Jan-24'!V49+'Feb-24'!J49</f>
        <v>16</v>
      </c>
      <c r="W49" s="64"/>
      <c r="X49" s="120">
        <f>IFERROR(R49/S49-1,"n/a")</f>
        <v>1.3333333333333335</v>
      </c>
      <c r="Y49" s="120" t="str">
        <f>IFERROR(R49/T49-1,"n/a")</f>
        <v>n/a</v>
      </c>
      <c r="Z49" s="120" t="str">
        <f>IFERROR(R49/U49-1,"n/a")</f>
        <v>n/a</v>
      </c>
      <c r="AA49" s="121">
        <f>IFERROR(R49/V49-1,"n/a")</f>
        <v>0.3125</v>
      </c>
      <c r="AB49" s="149"/>
      <c r="AC49" s="89">
        <v>9</v>
      </c>
      <c r="AD49" s="68">
        <v>0</v>
      </c>
      <c r="AE49" s="68">
        <v>0</v>
      </c>
      <c r="AF49" s="78">
        <v>16</v>
      </c>
      <c r="AH49" s="123"/>
    </row>
    <row r="50" spans="3:34" s="124" customFormat="1" ht="10.5">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'Jan-24'!R50+'Feb-24'!F50</f>
        <v>38626</v>
      </c>
      <c r="S50" s="74">
        <f>'Jan-24'!S50+'Feb-24'!G50</f>
        <v>15637</v>
      </c>
      <c r="T50" s="74">
        <f>'Jan-24'!T50+'Feb-24'!H50</f>
        <v>0</v>
      </c>
      <c r="U50" s="74">
        <f>'Jan-24'!U50+'Feb-24'!I50</f>
        <v>0</v>
      </c>
      <c r="V50" s="74">
        <f>'Jan-24'!V50+'Feb-24'!J50</f>
        <v>20248</v>
      </c>
      <c r="W50" s="64"/>
      <c r="X50" s="120">
        <f>IFERROR(R50/S50-1,"n/a")</f>
        <v>1.4701669118117286</v>
      </c>
      <c r="Y50" s="120" t="str">
        <f>IFERROR(R50/T50-1,"n/a")</f>
        <v>n/a</v>
      </c>
      <c r="Z50" s="120" t="str">
        <f>IFERROR(R50/U50-1,"n/a")</f>
        <v>n/a</v>
      </c>
      <c r="AA50" s="121">
        <f>IFERROR(R50/V50-1,"n/a")</f>
        <v>0.90764519952587919</v>
      </c>
      <c r="AB50" s="149"/>
      <c r="AC50" s="82">
        <v>15637</v>
      </c>
      <c r="AD50" s="68">
        <v>0</v>
      </c>
      <c r="AE50" s="68">
        <v>0</v>
      </c>
      <c r="AF50" s="78">
        <v>20248</v>
      </c>
      <c r="AH50" s="123"/>
    </row>
    <row r="51" spans="3:34" s="124" customFormat="1" ht="10.9" thickBot="1">
      <c r="C51" s="35" t="s">
        <v>12</v>
      </c>
      <c r="D51" s="36"/>
      <c r="E51" s="37"/>
      <c r="F51" s="75">
        <f>F37+F40+F43+F46+F49</f>
        <v>314</v>
      </c>
      <c r="G51" s="75">
        <f>G37+G40+G43+G46+G49</f>
        <v>242</v>
      </c>
      <c r="H51" s="75">
        <f t="shared" ref="H51:K52" si="8">H37+H40+H43+H46+H49</f>
        <v>185</v>
      </c>
      <c r="I51" s="75">
        <f t="shared" si="8"/>
        <v>5</v>
      </c>
      <c r="J51" s="75">
        <f t="shared" si="8"/>
        <v>193</v>
      </c>
      <c r="K51" s="75">
        <f t="shared" si="8"/>
        <v>187</v>
      </c>
      <c r="L51" s="66">
        <f>IFERROR(F51/G51-1,"n/a")</f>
        <v>0.29752066115702469</v>
      </c>
      <c r="M51" s="66">
        <f>IFERROR(F51/H51-1,"n/a")</f>
        <v>0.69729729729729728</v>
      </c>
      <c r="N51" s="66">
        <f>IFERROR(F51/I51-1,"n/a")</f>
        <v>61.8</v>
      </c>
      <c r="O51" s="66">
        <f>IFERROR(F51/J51-1,"n/a")</f>
        <v>0.62694300518134716</v>
      </c>
      <c r="P51" s="62">
        <f>IFERROR(F51/K51-1,"n/a")</f>
        <v>0.67914438502673802</v>
      </c>
      <c r="Q51" s="66"/>
      <c r="R51" s="75">
        <f t="shared" ref="R51:V52" si="9">R37+R40+R43+R46+R49</f>
        <v>4182</v>
      </c>
      <c r="S51" s="75">
        <f t="shared" si="9"/>
        <v>3530</v>
      </c>
      <c r="T51" s="75">
        <f t="shared" si="9"/>
        <v>1408</v>
      </c>
      <c r="U51" s="75">
        <f t="shared" si="9"/>
        <v>100</v>
      </c>
      <c r="V51" s="75">
        <f t="shared" si="9"/>
        <v>3081</v>
      </c>
      <c r="W51" s="66"/>
      <c r="X51" s="66">
        <f>IFERROR(R51/S51-1,"n/a")</f>
        <v>0.18470254957507093</v>
      </c>
      <c r="Y51" s="66">
        <f>IFERROR(R51/T51-1,"n/a")</f>
        <v>1.9701704545454546</v>
      </c>
      <c r="Z51" s="66">
        <f t="shared" ref="Z51:Z52" si="10">IFERROR(R51/U51-1,"n/a")</f>
        <v>40.82</v>
      </c>
      <c r="AA51" s="62">
        <f>IFERROR(R51/V51-1,"n/a")</f>
        <v>0.3573515092502435</v>
      </c>
      <c r="AB51" s="66"/>
      <c r="AC51" s="46">
        <f t="shared" ref="AC51:AE52" si="11">AC37+AC40+AC43+AC46+AC49</f>
        <v>3856</v>
      </c>
      <c r="AD51" s="46">
        <f t="shared" si="11"/>
        <v>1673</v>
      </c>
      <c r="AE51" s="46">
        <f t="shared" si="11"/>
        <v>669</v>
      </c>
      <c r="AF51" s="80">
        <f>AF37+AF40+AF43+AF46+AF49</f>
        <v>3241</v>
      </c>
      <c r="AH51" s="123"/>
    </row>
    <row r="52" spans="3:34" s="124" customFormat="1" ht="11.25" thickTop="1" thickBot="1">
      <c r="C52" s="38" t="s">
        <v>13</v>
      </c>
      <c r="D52" s="39"/>
      <c r="E52" s="40"/>
      <c r="F52" s="76">
        <f>F38+F41+F44+F47+F50</f>
        <v>999968</v>
      </c>
      <c r="G52" s="76">
        <f>G38+G41+G44+G47+G50</f>
        <v>723641</v>
      </c>
      <c r="H52" s="76">
        <f t="shared" si="8"/>
        <v>240931</v>
      </c>
      <c r="I52" s="76">
        <f t="shared" si="8"/>
        <v>4669</v>
      </c>
      <c r="J52" s="76">
        <f t="shared" si="8"/>
        <v>494991</v>
      </c>
      <c r="K52" s="76">
        <f t="shared" si="8"/>
        <v>513063</v>
      </c>
      <c r="L52" s="67">
        <f>IFERROR(F52/G52-1,"n/a")</f>
        <v>0.38185647303013504</v>
      </c>
      <c r="M52" s="67">
        <f>IFERROR(F52/H52-1,"n/a")</f>
        <v>3.1504331115547606</v>
      </c>
      <c r="N52" s="67">
        <f>IFERROR(F52/I52-1,"n/a")</f>
        <v>213.17177125722853</v>
      </c>
      <c r="O52" s="67">
        <f>IFERROR(F52/J52-1,"n/a")</f>
        <v>1.0201741041756316</v>
      </c>
      <c r="P52" s="63">
        <f>IFERROR(F52/K52-1,"n/a")</f>
        <v>0.94901600778072082</v>
      </c>
      <c r="Q52" s="67"/>
      <c r="R52" s="76">
        <f t="shared" si="9"/>
        <v>12147012</v>
      </c>
      <c r="S52" s="76">
        <f t="shared" si="9"/>
        <v>8310099</v>
      </c>
      <c r="T52" s="76">
        <f t="shared" si="9"/>
        <v>1999170</v>
      </c>
      <c r="U52" s="76">
        <f t="shared" si="9"/>
        <v>43813</v>
      </c>
      <c r="V52" s="76">
        <f t="shared" si="9"/>
        <v>8388896</v>
      </c>
      <c r="W52" s="67"/>
      <c r="X52" s="67">
        <f>IFERROR(R52/S52-1,"n/a")</f>
        <v>0.46171688207324602</v>
      </c>
      <c r="Y52" s="118">
        <f>IFERROR(R52/T52-1,"n/a")</f>
        <v>5.0760275514338451</v>
      </c>
      <c r="Z52" s="118">
        <f t="shared" si="10"/>
        <v>276.24675324675326</v>
      </c>
      <c r="AA52" s="119">
        <f>IFERROR(R52/V52-1,"n/a")</f>
        <v>0.44798695799781041</v>
      </c>
      <c r="AB52" s="118"/>
      <c r="AC52" s="47">
        <f t="shared" si="11"/>
        <v>9237323</v>
      </c>
      <c r="AD52" s="47">
        <f t="shared" si="11"/>
        <v>2410085</v>
      </c>
      <c r="AE52" s="47">
        <f t="shared" si="11"/>
        <v>1324261</v>
      </c>
      <c r="AF52" s="81">
        <f>AF38+AF41+AF44+AF47+AF50</f>
        <v>8638971</v>
      </c>
      <c r="AH52" s="123"/>
    </row>
    <row r="53" spans="3:34" s="124" customFormat="1" ht="10.9" thickTop="1">
      <c r="AH53" s="123"/>
    </row>
    <row r="54" spans="3:34" s="124" customFormat="1" ht="10.5">
      <c r="S54" s="132"/>
      <c r="T54" s="132"/>
      <c r="U54" s="132"/>
      <c r="V54" s="132"/>
      <c r="AH54" s="123"/>
    </row>
    <row r="55" spans="3:34" ht="14.25">
      <c r="S55" s="111"/>
      <c r="T55" s="111"/>
      <c r="U55" s="111"/>
      <c r="V55" s="111"/>
      <c r="AH55" s="9"/>
    </row>
    <row r="56" spans="3:34" ht="14.25">
      <c r="S56" s="111"/>
      <c r="T56" s="111"/>
      <c r="U56" s="111"/>
      <c r="V56" s="111"/>
      <c r="AH56" s="9"/>
    </row>
    <row r="57" spans="3:34" ht="14.25">
      <c r="S57" s="111"/>
      <c r="T57" s="111"/>
      <c r="U57" s="111"/>
      <c r="V57" s="111"/>
      <c r="AH57" s="9"/>
    </row>
    <row r="58" spans="3:34" ht="14.25">
      <c r="AH58" s="9"/>
    </row>
    <row r="59" spans="3:34" ht="14.25">
      <c r="AH59" s="9"/>
    </row>
    <row r="60" spans="3:34" ht="14.2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C35D8-483B-435B-93D5-429104F5F3BB}">
  <dimension ref="A1:AH66"/>
  <sheetViews>
    <sheetView showGridLines="0" topLeftCell="A7" zoomScale="75" zoomScaleNormal="75" workbookViewId="0">
      <selection activeCell="R37" sqref="R37"/>
    </sheetView>
  </sheetViews>
  <sheetFormatPr defaultColWidth="0" defaultRowHeight="0" customHeight="1" zeroHeight="1"/>
  <cols>
    <col min="1" max="2" width="4.1328125" customWidth="1"/>
    <col min="3" max="3" width="3.73046875" customWidth="1"/>
    <col min="4" max="4" width="8.86328125" customWidth="1"/>
    <col min="5" max="6" width="13" customWidth="1"/>
    <col min="7" max="7" width="11.1328125" bestFit="1" customWidth="1"/>
    <col min="8" max="8" width="10.265625" bestFit="1" customWidth="1"/>
    <col min="9" max="10" width="8.86328125" customWidth="1"/>
    <col min="11" max="11" width="10.265625" bestFit="1" customWidth="1"/>
    <col min="12" max="12" width="8" customWidth="1"/>
    <col min="13" max="13" width="8.86328125" bestFit="1" customWidth="1"/>
    <col min="14" max="16" width="8" customWidth="1"/>
    <col min="17" max="17" width="9" bestFit="1" customWidth="1"/>
    <col min="18" max="18" width="12" bestFit="1" customWidth="1"/>
    <col min="19" max="19" width="11.59765625" bestFit="1" customWidth="1"/>
    <col min="20" max="20" width="10.3984375" bestFit="1" customWidth="1"/>
    <col min="21" max="21" width="11.59765625" bestFit="1" customWidth="1"/>
    <col min="22" max="22" width="11.73046875" bestFit="1" customWidth="1"/>
    <col min="23" max="23" width="9.1328125" bestFit="1" customWidth="1"/>
    <col min="24" max="24" width="8.86328125" bestFit="1" customWidth="1"/>
    <col min="25" max="25" width="8.86328125" customWidth="1"/>
    <col min="26" max="26" width="9" bestFit="1" customWidth="1"/>
    <col min="27" max="27" width="7.73046875" customWidth="1"/>
    <col min="28" max="28" width="10.265625" bestFit="1" customWidth="1"/>
    <col min="29" max="29" width="13.3984375" bestFit="1" customWidth="1"/>
    <col min="30" max="30" width="13.265625" bestFit="1" customWidth="1"/>
    <col min="31" max="31" width="12.86328125" bestFit="1" customWidth="1"/>
    <col min="32" max="32" width="15.3984375" bestFit="1" customWidth="1"/>
    <col min="33" max="33" width="11.265625" customWidth="1"/>
    <col min="34" max="34" width="3.3984375" customWidth="1"/>
    <col min="35" max="16384" width="8.86328125" hidden="1"/>
  </cols>
  <sheetData>
    <row r="1" spans="1:34" ht="14.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2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5.75">
      <c r="A4" s="9"/>
      <c r="B4" s="11" t="s">
        <v>7</v>
      </c>
      <c r="C4" s="26"/>
      <c r="D4" s="93" t="s">
        <v>33</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4" t="str">
        <f>D4</f>
        <v>January</v>
      </c>
      <c r="G9" s="154"/>
      <c r="H9" s="154"/>
      <c r="I9" s="154"/>
      <c r="J9" s="154"/>
      <c r="K9" s="154"/>
      <c r="L9" s="154"/>
      <c r="M9" s="154"/>
      <c r="N9" s="154"/>
      <c r="O9" s="154"/>
      <c r="P9" s="155"/>
      <c r="Q9" s="156" t="str">
        <f>F9</f>
        <v>January</v>
      </c>
      <c r="R9" s="157"/>
      <c r="S9" s="157"/>
      <c r="T9" s="157"/>
      <c r="U9" s="157"/>
      <c r="V9" s="157"/>
      <c r="W9" s="157"/>
      <c r="X9" s="157"/>
      <c r="Y9" s="157"/>
      <c r="Z9" s="157"/>
      <c r="AA9" s="158"/>
      <c r="AB9" s="156" t="s">
        <v>57</v>
      </c>
      <c r="AC9" s="157"/>
      <c r="AD9" s="157"/>
      <c r="AE9" s="157"/>
      <c r="AF9" s="159"/>
      <c r="AG9" s="123"/>
      <c r="AH9" s="123"/>
    </row>
    <row r="10" spans="1:34" s="124" customFormat="1" ht="10.5">
      <c r="A10" s="123"/>
      <c r="B10" s="125"/>
      <c r="C10" s="29"/>
      <c r="D10" s="30"/>
      <c r="E10" s="30"/>
      <c r="F10" s="151"/>
      <c r="G10" s="152"/>
      <c r="H10" s="152"/>
      <c r="I10" s="152"/>
      <c r="J10" s="152"/>
      <c r="K10" s="152"/>
      <c r="L10" s="152"/>
      <c r="M10" s="152"/>
      <c r="N10" s="152"/>
      <c r="O10" s="152"/>
      <c r="P10" s="153"/>
      <c r="Q10" s="151"/>
      <c r="R10" s="152"/>
      <c r="S10" s="152"/>
      <c r="T10" s="152"/>
      <c r="U10" s="152"/>
      <c r="V10" s="152"/>
      <c r="W10" s="152"/>
      <c r="X10" s="152"/>
      <c r="Y10" s="152"/>
      <c r="Z10" s="152"/>
      <c r="AA10" s="153"/>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5">
      <c r="A13" s="123"/>
      <c r="B13" s="128"/>
      <c r="C13" s="33"/>
      <c r="D13" s="26" t="s">
        <v>5</v>
      </c>
      <c r="E13" s="32"/>
      <c r="F13" s="71">
        <v>197</v>
      </c>
      <c r="G13" s="71">
        <v>188</v>
      </c>
      <c r="H13" s="71">
        <v>164</v>
      </c>
      <c r="I13" s="71">
        <v>0</v>
      </c>
      <c r="J13" s="71">
        <v>187</v>
      </c>
      <c r="K13" s="71">
        <v>189</v>
      </c>
      <c r="L13" s="64">
        <f>IFERROR(F13/G13-1,"n/a")</f>
        <v>4.7872340425531901E-2</v>
      </c>
      <c r="M13" s="64">
        <f>IFERROR(F13/H13-1,"n/a")</f>
        <v>0.20121951219512191</v>
      </c>
      <c r="N13" s="64" t="str">
        <f>IFERROR(F13/I13-1,"n/a")</f>
        <v>n/a</v>
      </c>
      <c r="O13" s="64">
        <f>IFERROR(F13/J13-1,"n/a")</f>
        <v>5.3475935828876997E-2</v>
      </c>
      <c r="P13" s="60">
        <f>IFERROR(F13/K13-1,"n/a")</f>
        <v>4.2328042328042326E-2</v>
      </c>
      <c r="Q13" s="68">
        <f>F13</f>
        <v>197</v>
      </c>
      <c r="R13" s="68">
        <f>G13</f>
        <v>188</v>
      </c>
      <c r="S13" s="68">
        <f t="shared" ref="S13:V14" si="0">H13</f>
        <v>164</v>
      </c>
      <c r="T13" s="68">
        <f t="shared" si="0"/>
        <v>0</v>
      </c>
      <c r="U13" s="68">
        <f t="shared" si="0"/>
        <v>187</v>
      </c>
      <c r="V13" s="68">
        <f t="shared" si="0"/>
        <v>189</v>
      </c>
      <c r="W13" s="64">
        <f>IFERROR(Q13/R13-1,"n/a")</f>
        <v>4.7872340425531901E-2</v>
      </c>
      <c r="X13" s="64">
        <f>IFERROR(Q13/S13-1,"n/a")</f>
        <v>0.20121951219512191</v>
      </c>
      <c r="Y13" s="64" t="str">
        <f>IFERROR(Q13/T13-1,"n/a")</f>
        <v>n/a</v>
      </c>
      <c r="Z13" s="64">
        <f>IFERROR(Q13/U13-1,"n/a")</f>
        <v>5.3475935828876997E-2</v>
      </c>
      <c r="AA13" s="60">
        <f>IFERROR(Q13/V13-1,"n/a")</f>
        <v>4.2328042328042326E-2</v>
      </c>
      <c r="AB13" s="68">
        <v>1622</v>
      </c>
      <c r="AC13" s="68">
        <v>1486</v>
      </c>
      <c r="AD13" s="68">
        <v>522</v>
      </c>
      <c r="AE13" s="68">
        <v>551</v>
      </c>
      <c r="AF13" s="135">
        <v>1591</v>
      </c>
      <c r="AG13" s="123"/>
      <c r="AH13" s="123"/>
    </row>
    <row r="14" spans="1:34" s="124" customFormat="1" ht="10.5">
      <c r="A14" s="123"/>
      <c r="B14" s="128"/>
      <c r="C14" s="33"/>
      <c r="D14" s="26" t="s">
        <v>11</v>
      </c>
      <c r="E14" s="32"/>
      <c r="F14" s="71">
        <v>621444</v>
      </c>
      <c r="G14" s="71">
        <v>522949</v>
      </c>
      <c r="H14" s="71">
        <v>195612</v>
      </c>
      <c r="I14" s="71">
        <v>0</v>
      </c>
      <c r="J14" s="71">
        <v>466080</v>
      </c>
      <c r="K14" s="71">
        <v>525262</v>
      </c>
      <c r="L14" s="64">
        <f>IFERROR(F14/G14-1,"n/a")</f>
        <v>0.1883453262172794</v>
      </c>
      <c r="M14" s="64">
        <f>IFERROR(F14/H14-1,"n/a")</f>
        <v>2.1769216612477762</v>
      </c>
      <c r="N14" s="64" t="str">
        <f>IFERROR(F14/I14-1,"n/a")</f>
        <v>n/a</v>
      </c>
      <c r="O14" s="64">
        <f>IFERROR(F14/J14-1,"n/a")</f>
        <v>0.33334191555097847</v>
      </c>
      <c r="P14" s="60">
        <f>IFERROR(F14/K14-1,"n/a")</f>
        <v>0.18311242770274649</v>
      </c>
      <c r="Q14" s="68">
        <f>F14</f>
        <v>621444</v>
      </c>
      <c r="R14" s="68">
        <f>G14</f>
        <v>522949</v>
      </c>
      <c r="S14" s="68">
        <f t="shared" si="0"/>
        <v>195612</v>
      </c>
      <c r="T14" s="68">
        <f t="shared" si="0"/>
        <v>0</v>
      </c>
      <c r="U14" s="68">
        <f t="shared" si="0"/>
        <v>466080</v>
      </c>
      <c r="V14" s="68">
        <f t="shared" si="0"/>
        <v>525262</v>
      </c>
      <c r="W14" s="64">
        <f>IFERROR(Q14/R14-1,"n/a")</f>
        <v>0.1883453262172794</v>
      </c>
      <c r="X14" s="64">
        <f>IFERROR(Q14/S14-1,"n/a")</f>
        <v>2.1769216612477762</v>
      </c>
      <c r="Y14" s="64" t="str">
        <f>IFERROR(Q14/T14-1,"n/a")</f>
        <v>n/a</v>
      </c>
      <c r="Z14" s="64">
        <f>IFERROR(Q14/U14-1,"n/a")</f>
        <v>0.33334191555097847</v>
      </c>
      <c r="AA14" s="60">
        <f>IFERROR(Q14/V14-1,"n/a")</f>
        <v>0.18311242770274649</v>
      </c>
      <c r="AB14" s="68">
        <v>5232537</v>
      </c>
      <c r="AC14" s="68">
        <v>3592413</v>
      </c>
      <c r="AD14" s="68">
        <v>768312</v>
      </c>
      <c r="AE14" s="68">
        <v>1092884</v>
      </c>
      <c r="AF14" s="135">
        <v>4592479</v>
      </c>
      <c r="AG14" s="123"/>
      <c r="AH14" s="123"/>
    </row>
    <row r="15" spans="1:34" s="124" customFormat="1" ht="10.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5">
      <c r="A16" s="123"/>
      <c r="B16" s="128"/>
      <c r="C16" s="33"/>
      <c r="D16" s="26" t="s">
        <v>5</v>
      </c>
      <c r="E16" s="32"/>
      <c r="F16" s="71">
        <v>11</v>
      </c>
      <c r="G16" s="71">
        <v>5</v>
      </c>
      <c r="H16" s="71">
        <v>3</v>
      </c>
      <c r="I16" s="71">
        <v>2</v>
      </c>
      <c r="J16" s="71">
        <v>5</v>
      </c>
      <c r="K16" s="71">
        <v>5</v>
      </c>
      <c r="L16" s="64">
        <f>IFERROR(F16/G16-1,"n/a")</f>
        <v>1.2000000000000002</v>
      </c>
      <c r="M16" s="64">
        <f>IFERROR(F16/H16-1,"n/a")</f>
        <v>2.6666666666666665</v>
      </c>
      <c r="N16" s="64">
        <f>IFERROR(F16/I16-1,"n/a")</f>
        <v>4.5</v>
      </c>
      <c r="O16" s="64">
        <f>IFERROR(F16/J16-1,"n/a")</f>
        <v>1.2000000000000002</v>
      </c>
      <c r="P16" s="60">
        <f>IFERROR(F16/K16-1,"n/a")</f>
        <v>1.2000000000000002</v>
      </c>
      <c r="Q16" s="68">
        <f>F16</f>
        <v>11</v>
      </c>
      <c r="R16" s="68">
        <f t="shared" ref="R16:V17" si="1">G16</f>
        <v>5</v>
      </c>
      <c r="S16" s="68">
        <f t="shared" si="1"/>
        <v>3</v>
      </c>
      <c r="T16" s="68">
        <f t="shared" si="1"/>
        <v>2</v>
      </c>
      <c r="U16" s="68">
        <f t="shared" si="1"/>
        <v>5</v>
      </c>
      <c r="V16" s="68">
        <f t="shared" si="1"/>
        <v>5</v>
      </c>
      <c r="W16" s="64">
        <f>IFERROR(Q16/R16-1,"n/a")</f>
        <v>1.2000000000000002</v>
      </c>
      <c r="X16" s="64">
        <f>IFERROR(Q16/S16-1,"n/a")</f>
        <v>2.6666666666666665</v>
      </c>
      <c r="Y16" s="64">
        <f>IFERROR(Q16/T16-1,"n/a")</f>
        <v>4.5</v>
      </c>
      <c r="Z16" s="64">
        <f>IFERROR(Q16/U16-1,"n/a")</f>
        <v>1.2000000000000002</v>
      </c>
      <c r="AA16" s="60">
        <f>IFERROR(Q16/V16-1,"n/a")</f>
        <v>1.2000000000000002</v>
      </c>
      <c r="AB16" s="68">
        <v>575</v>
      </c>
      <c r="AC16" s="68">
        <v>572</v>
      </c>
      <c r="AD16" s="68">
        <v>202</v>
      </c>
      <c r="AE16" s="68">
        <v>54</v>
      </c>
      <c r="AF16" s="135">
        <v>586</v>
      </c>
      <c r="AG16" s="123"/>
      <c r="AH16" s="123"/>
    </row>
    <row r="17" spans="1:34" s="124" customFormat="1" ht="10.5">
      <c r="A17" s="123"/>
      <c r="B17" s="128"/>
      <c r="C17" s="33"/>
      <c r="D17" s="26" t="s">
        <v>11</v>
      </c>
      <c r="E17" s="32"/>
      <c r="F17" s="71">
        <v>43434</v>
      </c>
      <c r="G17" s="71">
        <v>15799</v>
      </c>
      <c r="H17" s="71">
        <v>1702</v>
      </c>
      <c r="I17" s="71">
        <v>1288</v>
      </c>
      <c r="J17" s="71">
        <v>23141</v>
      </c>
      <c r="K17" s="71">
        <v>20627</v>
      </c>
      <c r="L17" s="64">
        <f>IFERROR(F17/G17-1,"n/a")</f>
        <v>1.7491613393252736</v>
      </c>
      <c r="M17" s="64">
        <f>IFERROR(F17/H17-1,"n/a")</f>
        <v>24.519388954171564</v>
      </c>
      <c r="N17" s="64">
        <f>IFERROR(F17/I17-1,"n/a")</f>
        <v>32.722049689440993</v>
      </c>
      <c r="O17" s="64">
        <f>IFERROR(F17/J17-1,"n/a")</f>
        <v>0.87692839548852675</v>
      </c>
      <c r="P17" s="60">
        <f>IFERROR(F17/K17-1,"n/a")</f>
        <v>1.1056867212876327</v>
      </c>
      <c r="Q17" s="68">
        <f>F17</f>
        <v>43434</v>
      </c>
      <c r="R17" s="68">
        <f t="shared" si="1"/>
        <v>15799</v>
      </c>
      <c r="S17" s="68">
        <f t="shared" si="1"/>
        <v>1702</v>
      </c>
      <c r="T17" s="68">
        <f t="shared" si="1"/>
        <v>1288</v>
      </c>
      <c r="U17" s="68">
        <f t="shared" si="1"/>
        <v>23141</v>
      </c>
      <c r="V17" s="68">
        <f t="shared" si="1"/>
        <v>20627</v>
      </c>
      <c r="W17" s="64">
        <f>IFERROR(Q17/R17-1,"n/a")</f>
        <v>1.7491613393252736</v>
      </c>
      <c r="X17" s="64">
        <f>IFERROR(Q17/S17-1,"n/a")</f>
        <v>24.519388954171564</v>
      </c>
      <c r="Y17" s="64">
        <f>IFERROR(Q17/T17-1,"n/a")</f>
        <v>32.722049689440993</v>
      </c>
      <c r="Z17" s="64">
        <f>IFERROR(Q17/U17-1,"n/a")</f>
        <v>0.87692839548852675</v>
      </c>
      <c r="AA17" s="60">
        <f>IFERROR(Q17/V17-1,"n/a")</f>
        <v>1.1056867212876327</v>
      </c>
      <c r="AB17" s="68">
        <v>1660685</v>
      </c>
      <c r="AC17" s="68">
        <v>965963</v>
      </c>
      <c r="AD17" s="68">
        <v>301521</v>
      </c>
      <c r="AE17" s="68">
        <v>70675</v>
      </c>
      <c r="AF17" s="135">
        <v>1400932</v>
      </c>
      <c r="AG17" s="123"/>
      <c r="AH17" s="123"/>
    </row>
    <row r="18" spans="1:34" s="124" customFormat="1" ht="10.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5">
      <c r="A19" s="123"/>
      <c r="B19" s="128"/>
      <c r="C19" s="33"/>
      <c r="D19" s="26" t="s">
        <v>5</v>
      </c>
      <c r="E19" s="32"/>
      <c r="F19" s="71">
        <v>2</v>
      </c>
      <c r="G19" s="71">
        <v>4</v>
      </c>
      <c r="H19" s="71">
        <v>3</v>
      </c>
      <c r="I19" s="71">
        <v>0</v>
      </c>
      <c r="J19" s="71">
        <v>1</v>
      </c>
      <c r="K19" s="71">
        <v>0</v>
      </c>
      <c r="L19" s="64">
        <f>IFERROR(F19/G19-1,"n/a")</f>
        <v>-0.5</v>
      </c>
      <c r="M19" s="64">
        <f>IFERROR(F19/H19-1,"n/a")</f>
        <v>-0.33333333333333337</v>
      </c>
      <c r="N19" s="64" t="str">
        <f>IFERROR(F19/I19-1,"n/a")</f>
        <v>n/a</v>
      </c>
      <c r="O19" s="64">
        <f>IFERROR(F19/J19-1,"n/a")</f>
        <v>1</v>
      </c>
      <c r="P19" s="60" t="str">
        <f>IFERROR(F19/K19-1,"n/a")</f>
        <v>n/a</v>
      </c>
      <c r="Q19" s="68">
        <f>F19</f>
        <v>2</v>
      </c>
      <c r="R19" s="68">
        <f>G19</f>
        <v>4</v>
      </c>
      <c r="S19" s="68">
        <f t="shared" ref="S19:V20" si="2">H19</f>
        <v>3</v>
      </c>
      <c r="T19" s="68">
        <f t="shared" si="2"/>
        <v>0</v>
      </c>
      <c r="U19" s="68">
        <f t="shared" si="2"/>
        <v>1</v>
      </c>
      <c r="V19" s="68">
        <f t="shared" si="2"/>
        <v>0</v>
      </c>
      <c r="W19" s="64">
        <f>IFERROR(Q19/R19-1,"n/a")</f>
        <v>-0.5</v>
      </c>
      <c r="X19" s="64">
        <f>IFERROR(Q19/S19-1,"n/a")</f>
        <v>-0.33333333333333337</v>
      </c>
      <c r="Y19" s="64" t="str">
        <f>IFERROR(Q19/T19-1,"n/a")</f>
        <v>n/a</v>
      </c>
      <c r="Z19" s="64">
        <f>IFERROR(Q19/U19-1,"n/a")</f>
        <v>1</v>
      </c>
      <c r="AA19" s="60" t="str">
        <f>IFERROR(Q19/V19-1,"n/a")</f>
        <v>n/a</v>
      </c>
      <c r="AB19" s="68">
        <v>708</v>
      </c>
      <c r="AC19" s="68">
        <v>658</v>
      </c>
      <c r="AD19" s="68">
        <v>47</v>
      </c>
      <c r="AE19" s="68">
        <v>9</v>
      </c>
      <c r="AF19" s="135">
        <v>290</v>
      </c>
      <c r="AG19" s="123"/>
      <c r="AH19" s="123"/>
    </row>
    <row r="20" spans="1:34" s="124" customFormat="1" ht="10.5">
      <c r="A20" s="123"/>
      <c r="B20" s="128"/>
      <c r="C20" s="33"/>
      <c r="D20" s="26" t="s">
        <v>11</v>
      </c>
      <c r="E20" s="32"/>
      <c r="F20" s="71">
        <v>2840</v>
      </c>
      <c r="G20" s="71">
        <v>3860</v>
      </c>
      <c r="H20" s="71">
        <v>814</v>
      </c>
      <c r="I20" s="71">
        <v>0</v>
      </c>
      <c r="J20" s="71">
        <v>823</v>
      </c>
      <c r="K20" s="71">
        <v>440</v>
      </c>
      <c r="L20" s="64">
        <f>IFERROR(F20/G20-1,"n/a")</f>
        <v>-0.26424870466321249</v>
      </c>
      <c r="M20" s="64">
        <f>IFERROR(F20/H20-1,"n/a")</f>
        <v>2.4889434889434892</v>
      </c>
      <c r="N20" s="64" t="str">
        <f>IFERROR(F20/I20-1,"n/a")</f>
        <v>n/a</v>
      </c>
      <c r="O20" s="64">
        <f>IFERROR(F20/J20-1,"n/a")</f>
        <v>2.4507897934386391</v>
      </c>
      <c r="P20" s="60">
        <f>IFERROR(F20/K20-1,"n/a")</f>
        <v>5.4545454545454541</v>
      </c>
      <c r="Q20" s="68">
        <f>F20</f>
        <v>2840</v>
      </c>
      <c r="R20" s="68">
        <f>G20</f>
        <v>3860</v>
      </c>
      <c r="S20" s="68">
        <f t="shared" si="2"/>
        <v>814</v>
      </c>
      <c r="T20" s="68">
        <f t="shared" si="2"/>
        <v>0</v>
      </c>
      <c r="U20" s="68">
        <f t="shared" si="2"/>
        <v>823</v>
      </c>
      <c r="V20" s="68">
        <f t="shared" si="2"/>
        <v>440</v>
      </c>
      <c r="W20" s="64">
        <f>IFERROR(Q20/R20-1,"n/a")</f>
        <v>-0.26424870466321249</v>
      </c>
      <c r="X20" s="64">
        <f>IFERROR(Q20/S20-1,"n/a")</f>
        <v>2.4889434889434892</v>
      </c>
      <c r="Y20" s="64" t="str">
        <f>IFERROR(Q20/T20-1,"n/a")</f>
        <v>n/a</v>
      </c>
      <c r="Z20" s="64">
        <f>IFERROR(Q20/U20-1,"n/a")</f>
        <v>2.4507897934386391</v>
      </c>
      <c r="AA20" s="60">
        <f>IFERROR(Q20/V20-1,"n/a")</f>
        <v>5.4545454545454541</v>
      </c>
      <c r="AB20" s="68">
        <v>1277526</v>
      </c>
      <c r="AC20" s="68">
        <v>887495</v>
      </c>
      <c r="AD20" s="68">
        <v>17541</v>
      </c>
      <c r="AE20" s="68">
        <v>10046.999999999998</v>
      </c>
      <c r="AF20" s="135">
        <v>585930</v>
      </c>
      <c r="AG20" s="123"/>
      <c r="AH20" s="123"/>
    </row>
    <row r="21" spans="1:34" s="124" customFormat="1" ht="10.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5">
      <c r="A22" s="123"/>
      <c r="B22" s="128"/>
      <c r="C22" s="33"/>
      <c r="D22" s="26" t="s">
        <v>5</v>
      </c>
      <c r="E22" s="34"/>
      <c r="F22" s="71">
        <v>94</v>
      </c>
      <c r="G22" s="71">
        <v>106</v>
      </c>
      <c r="H22" s="71">
        <v>16</v>
      </c>
      <c r="I22" s="71">
        <v>0</v>
      </c>
      <c r="J22" s="71">
        <v>19</v>
      </c>
      <c r="K22" s="71">
        <v>24</v>
      </c>
      <c r="L22" s="64">
        <f>IFERROR(F22/G22-1,"n/a")</f>
        <v>-0.1132075471698113</v>
      </c>
      <c r="M22" s="64">
        <f>IFERROR(F22/H22-1,"n/a")</f>
        <v>4.875</v>
      </c>
      <c r="N22" s="64" t="str">
        <f>IFERROR(F22/I22-1,"n/a")</f>
        <v>n/a</v>
      </c>
      <c r="O22" s="64">
        <f>IFERROR(F22/J22-1,"n/a")</f>
        <v>3.9473684210526319</v>
      </c>
      <c r="P22" s="60">
        <f>IFERROR(F22/K22-1,"n/a")</f>
        <v>2.9166666666666665</v>
      </c>
      <c r="Q22" s="68">
        <f>F22</f>
        <v>94</v>
      </c>
      <c r="R22" s="68">
        <f>G22</f>
        <v>106</v>
      </c>
      <c r="S22" s="68">
        <f t="shared" ref="S22:V23" si="3">H22</f>
        <v>16</v>
      </c>
      <c r="T22" s="68">
        <f t="shared" si="3"/>
        <v>0</v>
      </c>
      <c r="U22" s="68">
        <f t="shared" si="3"/>
        <v>19</v>
      </c>
      <c r="V22" s="68">
        <f t="shared" si="3"/>
        <v>24</v>
      </c>
      <c r="W22" s="64">
        <f>IFERROR(Q22/R22-1,"n/a")</f>
        <v>-0.1132075471698113</v>
      </c>
      <c r="X22" s="64">
        <f>IFERROR(Q22/S22-1,"n/a")</f>
        <v>4.875</v>
      </c>
      <c r="Y22" s="64" t="str">
        <f>IFERROR(Q22/T22-1,"n/a")</f>
        <v>n/a</v>
      </c>
      <c r="Z22" s="64">
        <f>IFERROR(Q22/U22-1,"n/a")</f>
        <v>3.9473684210526319</v>
      </c>
      <c r="AA22" s="60">
        <f>IFERROR(Q22/V22-1,"n/a")</f>
        <v>2.9166666666666665</v>
      </c>
      <c r="AB22" s="68">
        <v>1500</v>
      </c>
      <c r="AC22" s="68">
        <v>895</v>
      </c>
      <c r="AD22" s="68">
        <v>283</v>
      </c>
      <c r="AE22" s="68">
        <v>43</v>
      </c>
      <c r="AF22" s="135">
        <v>827</v>
      </c>
      <c r="AG22" s="123"/>
      <c r="AH22" s="123"/>
    </row>
    <row r="23" spans="1:34" s="124" customFormat="1" ht="10.5">
      <c r="A23" s="123"/>
      <c r="B23" s="128"/>
      <c r="C23" s="33"/>
      <c r="D23" s="26" t="s">
        <v>11</v>
      </c>
      <c r="E23" s="32"/>
      <c r="F23" s="71">
        <v>307845</v>
      </c>
      <c r="G23" s="71">
        <v>290797</v>
      </c>
      <c r="H23" s="71">
        <v>21828</v>
      </c>
      <c r="I23" s="71">
        <v>0</v>
      </c>
      <c r="J23" s="71">
        <v>64994</v>
      </c>
      <c r="K23" s="71">
        <v>74523</v>
      </c>
      <c r="L23" s="64">
        <f>IFERROR(F23/G23-1,"n/a")</f>
        <v>5.8625088979597395E-2</v>
      </c>
      <c r="M23" s="64">
        <f>IFERROR(F23/H23-1,"n/a")</f>
        <v>13.103216052776251</v>
      </c>
      <c r="N23" s="64" t="str">
        <f>IFERROR(F23/I23-1,"n/a")</f>
        <v>n/a</v>
      </c>
      <c r="O23" s="64">
        <f>IFERROR(F23/J23-1,"n/a")</f>
        <v>3.7365141397667481</v>
      </c>
      <c r="P23" s="60">
        <f>IFERROR(F23/K23-1,"n/a")</f>
        <v>3.1308723481341332</v>
      </c>
      <c r="Q23" s="68">
        <f>F23</f>
        <v>307845</v>
      </c>
      <c r="R23" s="68">
        <f>G23</f>
        <v>290797</v>
      </c>
      <c r="S23" s="68">
        <f t="shared" si="3"/>
        <v>21828</v>
      </c>
      <c r="T23" s="68">
        <f t="shared" si="3"/>
        <v>0</v>
      </c>
      <c r="U23" s="68">
        <f t="shared" si="3"/>
        <v>64994</v>
      </c>
      <c r="V23" s="68">
        <f t="shared" si="3"/>
        <v>74523</v>
      </c>
      <c r="W23" s="64">
        <f>IFERROR(Q23/R23-1,"n/a")</f>
        <v>5.8625088979597395E-2</v>
      </c>
      <c r="X23" s="64">
        <f>IFERROR(Q23/S23-1,"n/a")</f>
        <v>13.103216052776251</v>
      </c>
      <c r="Y23" s="64" t="str">
        <f>IFERROR(Q23/T23-1,"n/a")</f>
        <v>n/a</v>
      </c>
      <c r="Z23" s="64">
        <f>IFERROR(Q23/U23-1,"n/a")</f>
        <v>3.7365141397667481</v>
      </c>
      <c r="AA23" s="60">
        <f>IFERROR(Q23/V23-1,"n/a")</f>
        <v>3.1308723481341332</v>
      </c>
      <c r="AB23" s="68">
        <v>4459166</v>
      </c>
      <c r="AC23" s="68">
        <v>2165161</v>
      </c>
      <c r="AD23" s="68">
        <v>465109</v>
      </c>
      <c r="AE23" s="68">
        <v>140552</v>
      </c>
      <c r="AF23" s="135">
        <v>2552942</v>
      </c>
      <c r="AG23" s="123"/>
      <c r="AH23" s="123"/>
    </row>
    <row r="24" spans="1:34" s="124" customFormat="1" ht="10.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5">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F25</f>
        <v>0</v>
      </c>
      <c r="R25" s="68">
        <f>G25</f>
        <v>0</v>
      </c>
      <c r="S25" s="68">
        <f t="shared" ref="S25:V26" si="4">H25</f>
        <v>0</v>
      </c>
      <c r="T25" s="68">
        <f t="shared" si="4"/>
        <v>0</v>
      </c>
      <c r="U25" s="68">
        <f t="shared" si="4"/>
        <v>0</v>
      </c>
      <c r="V25" s="68">
        <f t="shared" si="4"/>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5">
        <v>16</v>
      </c>
      <c r="AG25" s="123"/>
      <c r="AH25" s="123"/>
    </row>
    <row r="26" spans="1:34" s="124" customFormat="1" ht="10.5">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F26</f>
        <v>0</v>
      </c>
      <c r="R26" s="68">
        <f>G26</f>
        <v>0</v>
      </c>
      <c r="S26" s="68">
        <f t="shared" si="4"/>
        <v>0</v>
      </c>
      <c r="T26" s="68">
        <f t="shared" si="4"/>
        <v>0</v>
      </c>
      <c r="U26" s="68">
        <f t="shared" si="4"/>
        <v>0</v>
      </c>
      <c r="V26" s="68">
        <f t="shared" si="4"/>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7">
        <v>20248</v>
      </c>
      <c r="AG26" s="123"/>
      <c r="AH26" s="123"/>
    </row>
    <row r="27" spans="1:34" s="124" customFormat="1" ht="10.9" thickBot="1">
      <c r="A27" s="123"/>
      <c r="B27" s="128"/>
      <c r="C27" s="35" t="s">
        <v>12</v>
      </c>
      <c r="D27" s="36"/>
      <c r="E27" s="37"/>
      <c r="F27" s="75">
        <f t="shared" ref="F27:K28" si="5">F13+F16+F19+F22+F25</f>
        <v>304</v>
      </c>
      <c r="G27" s="75">
        <f t="shared" si="5"/>
        <v>303</v>
      </c>
      <c r="H27" s="75">
        <f t="shared" si="5"/>
        <v>186</v>
      </c>
      <c r="I27" s="75">
        <f t="shared" si="5"/>
        <v>2</v>
      </c>
      <c r="J27" s="75">
        <f t="shared" si="5"/>
        <v>212</v>
      </c>
      <c r="K27" s="75">
        <f t="shared" si="5"/>
        <v>218</v>
      </c>
      <c r="L27" s="66">
        <f>IFERROR(F27/G27-1,"n/a")</f>
        <v>3.3003300330032292E-3</v>
      </c>
      <c r="M27" s="66">
        <f>IFERROR(F27/H27-1,"n/a")</f>
        <v>0.63440860215053774</v>
      </c>
      <c r="N27" s="66">
        <f>IFERROR(F27/I27-1,"n/a")</f>
        <v>151</v>
      </c>
      <c r="O27" s="66">
        <f>IFERROR(F27/J27-1,"n/a")</f>
        <v>0.4339622641509433</v>
      </c>
      <c r="P27" s="62">
        <f>IFERROR(F27/K27-1,"n/a")</f>
        <v>0.39449541284403677</v>
      </c>
      <c r="Q27" s="75">
        <f t="shared" ref="Q27:V28" si="6">Q13+Q16+Q19+Q22+Q25</f>
        <v>304</v>
      </c>
      <c r="R27" s="75">
        <f t="shared" si="6"/>
        <v>303</v>
      </c>
      <c r="S27" s="75">
        <f t="shared" si="6"/>
        <v>186</v>
      </c>
      <c r="T27" s="75">
        <f t="shared" si="6"/>
        <v>2</v>
      </c>
      <c r="U27" s="75">
        <f t="shared" si="6"/>
        <v>212</v>
      </c>
      <c r="V27" s="75">
        <f t="shared" si="6"/>
        <v>218</v>
      </c>
      <c r="W27" s="66">
        <f>IFERROR(Q27/R27-1,"n/a")</f>
        <v>3.3003300330032292E-3</v>
      </c>
      <c r="X27" s="66">
        <f>IFERROR(Q27/S27-1,"n/a")</f>
        <v>0.63440860215053774</v>
      </c>
      <c r="Y27" s="66">
        <f>IFERROR(Q27/T27-1,"n/a")</f>
        <v>151</v>
      </c>
      <c r="Z27" s="66">
        <f>IFERROR(Q27/U27-1,"n/a")</f>
        <v>0.4339622641509433</v>
      </c>
      <c r="AA27" s="62">
        <f>IFERROR(Q27/V27-1,"n/a")</f>
        <v>0.39449541284403677</v>
      </c>
      <c r="AB27" s="75">
        <f>AB13+AB16+AB19+AB22+AB25</f>
        <v>4426</v>
      </c>
      <c r="AC27" s="75">
        <f>AC13+AC16+AC19+AC22+AC25</f>
        <v>3620</v>
      </c>
      <c r="AD27" s="46">
        <f t="shared" ref="AD27:AF28" si="7">AD13+AD16+AD19+AD22+AD25</f>
        <v>1054</v>
      </c>
      <c r="AE27" s="46">
        <f t="shared" si="7"/>
        <v>657</v>
      </c>
      <c r="AF27" s="80">
        <f t="shared" si="7"/>
        <v>3310</v>
      </c>
      <c r="AG27" s="123"/>
      <c r="AH27" s="123"/>
    </row>
    <row r="28" spans="1:34" s="124" customFormat="1" ht="11.25" thickTop="1" thickBot="1">
      <c r="A28" s="123"/>
      <c r="B28" s="128"/>
      <c r="C28" s="38" t="s">
        <v>13</v>
      </c>
      <c r="D28" s="39"/>
      <c r="E28" s="40"/>
      <c r="F28" s="76">
        <f t="shared" si="5"/>
        <v>975563</v>
      </c>
      <c r="G28" s="76">
        <f t="shared" si="5"/>
        <v>833405</v>
      </c>
      <c r="H28" s="76">
        <f t="shared" si="5"/>
        <v>219956</v>
      </c>
      <c r="I28" s="76">
        <f t="shared" si="5"/>
        <v>1288</v>
      </c>
      <c r="J28" s="76">
        <f t="shared" si="5"/>
        <v>555038</v>
      </c>
      <c r="K28" s="76">
        <f t="shared" si="5"/>
        <v>620852</v>
      </c>
      <c r="L28" s="67">
        <f>IFERROR(F28/G28-1,"n/a")</f>
        <v>0.17057493055597228</v>
      </c>
      <c r="M28" s="67">
        <f>IFERROR(F28/H28-1,"n/a")</f>
        <v>3.4352643255923914</v>
      </c>
      <c r="N28" s="67">
        <f>IFERROR(F28/I28-1,"n/a")</f>
        <v>756.4246894409938</v>
      </c>
      <c r="O28" s="67">
        <f>IFERROR(F28/J28-1,"n/a")</f>
        <v>0.75765082751090906</v>
      </c>
      <c r="P28" s="63">
        <f>IFERROR(F28/K28-1,"n/a")</f>
        <v>0.57132939895498436</v>
      </c>
      <c r="Q28" s="76">
        <f t="shared" si="6"/>
        <v>975563</v>
      </c>
      <c r="R28" s="76">
        <f t="shared" si="6"/>
        <v>833405</v>
      </c>
      <c r="S28" s="76">
        <f t="shared" si="6"/>
        <v>219956</v>
      </c>
      <c r="T28" s="76">
        <f t="shared" si="6"/>
        <v>1288</v>
      </c>
      <c r="U28" s="76">
        <f t="shared" si="6"/>
        <v>555038</v>
      </c>
      <c r="V28" s="76">
        <f t="shared" si="6"/>
        <v>620852</v>
      </c>
      <c r="W28" s="67">
        <f>IFERROR(Q28/R28-1,"n/a")</f>
        <v>0.17057493055597228</v>
      </c>
      <c r="X28" s="67">
        <f>IFERROR(Q28/S28-1,"n/a")</f>
        <v>3.4352643255923914</v>
      </c>
      <c r="Y28" s="67">
        <f>IFERROR(Q28/T28-1,"n/a")</f>
        <v>756.4246894409938</v>
      </c>
      <c r="Z28" s="67">
        <f>IFERROR(Q28/U28-1,"n/a")</f>
        <v>0.75765082751090906</v>
      </c>
      <c r="AA28" s="63">
        <f>IFERROR(Q28/V28-1,"n/a")</f>
        <v>0.57132939895498436</v>
      </c>
      <c r="AB28" s="76">
        <f>AB14+AB17+AB20+AB23+AB26</f>
        <v>12668540</v>
      </c>
      <c r="AC28" s="76">
        <f>AC14+AC17+AC20+AC23+AC26</f>
        <v>7626669</v>
      </c>
      <c r="AD28" s="47">
        <f t="shared" si="7"/>
        <v>1552483</v>
      </c>
      <c r="AE28" s="47">
        <f t="shared" si="7"/>
        <v>1314158</v>
      </c>
      <c r="AF28" s="81">
        <f t="shared" si="7"/>
        <v>9152531</v>
      </c>
      <c r="AG28" s="123"/>
      <c r="AH28" s="123"/>
    </row>
    <row r="29" spans="1:34" s="124" customFormat="1" ht="10.9"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7" t="str">
        <f>F9</f>
        <v>January</v>
      </c>
      <c r="G33" s="157"/>
      <c r="H33" s="157"/>
      <c r="I33" s="157"/>
      <c r="J33" s="157"/>
      <c r="K33" s="157"/>
      <c r="L33" s="157"/>
      <c r="M33" s="157"/>
      <c r="N33" s="157"/>
      <c r="O33" s="157"/>
      <c r="P33" s="158"/>
      <c r="Q33" s="160" t="str">
        <f>"April to "&amp;D4&amp;" (YTD)"</f>
        <v>April to January (YTD)</v>
      </c>
      <c r="R33" s="161"/>
      <c r="S33" s="161"/>
      <c r="T33" s="161"/>
      <c r="U33" s="161"/>
      <c r="V33" s="161"/>
      <c r="W33" s="161"/>
      <c r="X33" s="161"/>
      <c r="Y33" s="161"/>
      <c r="Z33" s="161"/>
      <c r="AA33" s="162"/>
      <c r="AB33" s="160" t="s">
        <v>58</v>
      </c>
      <c r="AC33" s="161"/>
      <c r="AD33" s="161"/>
      <c r="AE33" s="161"/>
      <c r="AF33" s="163"/>
    </row>
    <row r="34" spans="1:34" s="124" customFormat="1" ht="10.5">
      <c r="A34" s="123"/>
      <c r="B34" s="123"/>
      <c r="C34" s="29"/>
      <c r="D34" s="30"/>
      <c r="E34" s="30"/>
      <c r="F34" s="144"/>
      <c r="G34" s="145"/>
      <c r="H34" s="145"/>
      <c r="I34" s="145"/>
      <c r="J34" s="145"/>
      <c r="K34" s="145"/>
      <c r="L34" s="145"/>
      <c r="M34" s="145"/>
      <c r="N34" s="145"/>
      <c r="O34" s="145"/>
      <c r="P34" s="146"/>
      <c r="Q34" s="145"/>
      <c r="R34" s="145"/>
      <c r="S34" s="145"/>
      <c r="T34" s="145"/>
      <c r="U34" s="145"/>
      <c r="V34" s="145"/>
      <c r="W34" s="145"/>
      <c r="X34" s="145"/>
      <c r="Y34" s="145"/>
      <c r="Z34" s="145"/>
      <c r="AA34" s="146"/>
      <c r="AB34" s="151"/>
      <c r="AC34" s="152"/>
      <c r="AD34" s="152"/>
      <c r="AE34" s="152"/>
      <c r="AF34" s="153"/>
    </row>
    <row r="35" spans="1:34" s="124" customFormat="1" ht="20.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7"/>
      <c r="AC35" s="53" t="s">
        <v>53</v>
      </c>
      <c r="AD35" s="53" t="s">
        <v>54</v>
      </c>
      <c r="AE35" s="53" t="s">
        <v>65</v>
      </c>
      <c r="AF35" s="57" t="s">
        <v>73</v>
      </c>
      <c r="AH35" s="123"/>
    </row>
    <row r="36" spans="1:34" s="124" customFormat="1" ht="10.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8"/>
      <c r="AC36" s="26"/>
      <c r="AD36" s="26"/>
      <c r="AE36" s="88"/>
      <c r="AF36" s="85"/>
      <c r="AH36" s="123"/>
    </row>
    <row r="37" spans="1:34" s="124" customFormat="1" ht="10.5">
      <c r="A37" s="123"/>
      <c r="B37" s="123"/>
      <c r="C37" s="33"/>
      <c r="D37" s="26" t="s">
        <v>5</v>
      </c>
      <c r="E37" s="32"/>
      <c r="F37" s="74">
        <f t="shared" ref="F37:K38" si="8">F13</f>
        <v>197</v>
      </c>
      <c r="G37" s="74">
        <f t="shared" si="8"/>
        <v>188</v>
      </c>
      <c r="H37" s="74">
        <f t="shared" si="8"/>
        <v>164</v>
      </c>
      <c r="I37" s="74">
        <f t="shared" si="8"/>
        <v>0</v>
      </c>
      <c r="J37" s="74">
        <f t="shared" si="8"/>
        <v>187</v>
      </c>
      <c r="K37" s="74">
        <f t="shared" si="8"/>
        <v>189</v>
      </c>
      <c r="L37" s="64">
        <f>IFERROR(F37/G37-1,"n/a")</f>
        <v>4.7872340425531901E-2</v>
      </c>
      <c r="M37" s="64">
        <f>IFERROR(F37/H37-1,"n/a")</f>
        <v>0.20121951219512191</v>
      </c>
      <c r="N37" s="64" t="str">
        <f>IFERROR(F37/I37-1,"n/a")</f>
        <v>n/a</v>
      </c>
      <c r="O37" s="64">
        <f>IFERROR(F37/J37-1,"n/a")</f>
        <v>5.3475935828876997E-2</v>
      </c>
      <c r="P37" s="60">
        <f>IFERROR(F37/K37-1,"n/a")</f>
        <v>4.2328042328042326E-2</v>
      </c>
      <c r="Q37" s="64"/>
      <c r="R37" s="74">
        <f>'Dec-23'!O37+'Jan-24'!F37</f>
        <v>1297</v>
      </c>
      <c r="S37" s="74">
        <f>'Dec-23'!P37+'Jan-24'!G37</f>
        <v>1144</v>
      </c>
      <c r="T37" s="74">
        <f>'Dec-23'!Q37+'Jan-24'!H37</f>
        <v>679</v>
      </c>
      <c r="U37" s="74">
        <f>'Dec-23'!R37+'Jan-24'!I37</f>
        <v>42</v>
      </c>
      <c r="V37" s="74">
        <f>'Dec-23'!S37+'Jan-24'!J37</f>
        <v>1255</v>
      </c>
      <c r="W37" s="64"/>
      <c r="X37" s="120">
        <f>IFERROR(R37/S37-1,"n/a")</f>
        <v>0.13374125874125875</v>
      </c>
      <c r="Y37" s="120">
        <f>IFERROR(R37/T37-1,"n/a")</f>
        <v>0.9101620029455082</v>
      </c>
      <c r="Z37" s="120">
        <f>IFERROR(R37/U37-1,"n/a")</f>
        <v>29.88095238095238</v>
      </c>
      <c r="AA37" s="121">
        <f>IFERROR(R37/V37-1,"n/a")</f>
        <v>3.3466135458167345E-2</v>
      </c>
      <c r="AB37" s="149"/>
      <c r="AC37" s="89">
        <v>1486</v>
      </c>
      <c r="AD37" s="89">
        <v>1052</v>
      </c>
      <c r="AE37" s="70">
        <v>551</v>
      </c>
      <c r="AF37" s="78">
        <v>1584</v>
      </c>
      <c r="AH37" s="123"/>
    </row>
    <row r="38" spans="1:34" s="124" customFormat="1" ht="10.5">
      <c r="A38" s="123"/>
      <c r="B38" s="123"/>
      <c r="C38" s="33"/>
      <c r="D38" s="26" t="s">
        <v>11</v>
      </c>
      <c r="E38" s="32"/>
      <c r="F38" s="74">
        <f t="shared" si="8"/>
        <v>621444</v>
      </c>
      <c r="G38" s="74">
        <f t="shared" si="8"/>
        <v>522949</v>
      </c>
      <c r="H38" s="74">
        <f t="shared" si="8"/>
        <v>195612</v>
      </c>
      <c r="I38" s="74">
        <f t="shared" si="8"/>
        <v>0</v>
      </c>
      <c r="J38" s="74">
        <f t="shared" si="8"/>
        <v>466080</v>
      </c>
      <c r="K38" s="74">
        <f t="shared" si="8"/>
        <v>525262</v>
      </c>
      <c r="L38" s="64">
        <f>IFERROR(F38/G38-1,"n/a")</f>
        <v>0.1883453262172794</v>
      </c>
      <c r="M38" s="64">
        <f>IFERROR(F38/H38-1,"n/a")</f>
        <v>2.1769216612477762</v>
      </c>
      <c r="N38" s="64" t="str">
        <f>IFERROR(F38/I38-1,"n/a")</f>
        <v>n/a</v>
      </c>
      <c r="O38" s="64">
        <f>IFERROR(F38/J38-1,"n/a")</f>
        <v>0.33334191555097847</v>
      </c>
      <c r="P38" s="60">
        <f>IFERROR(F38/K38-1,"n/a")</f>
        <v>0.18311242770274649</v>
      </c>
      <c r="Q38" s="64"/>
      <c r="R38" s="74">
        <f>'Dec-23'!O38+'Jan-24'!F38</f>
        <v>4315797</v>
      </c>
      <c r="S38" s="74">
        <f>'Dec-23'!P38+'Jan-24'!G38</f>
        <v>3355704</v>
      </c>
      <c r="T38" s="74">
        <f>'Dec-23'!Q38+'Jan-24'!H38</f>
        <v>958813</v>
      </c>
      <c r="U38" s="74">
        <f>'Dec-23'!R38+'Jan-24'!I38</f>
        <v>0</v>
      </c>
      <c r="V38" s="74">
        <f>'Dec-23'!S38+'Jan-24'!J38</f>
        <v>3586052</v>
      </c>
      <c r="W38" s="64"/>
      <c r="X38" s="120">
        <f>IFERROR(R38/S38-1,"n/a")</f>
        <v>0.28610777351041694</v>
      </c>
      <c r="Y38" s="120">
        <f>IFERROR(R38/T38-1,"n/a")</f>
        <v>3.5011874056776451</v>
      </c>
      <c r="Z38" s="120" t="str">
        <f>IFERROR(R38/U38-1,"n/a")</f>
        <v>n/a</v>
      </c>
      <c r="AA38" s="121">
        <f>IFERROR(R38/V38-1,"n/a")</f>
        <v>0.20349537597335443</v>
      </c>
      <c r="AB38" s="149"/>
      <c r="AC38" s="89">
        <v>4370939</v>
      </c>
      <c r="AD38" s="89">
        <v>1527970</v>
      </c>
      <c r="AE38" s="84">
        <v>1092884</v>
      </c>
      <c r="AF38" s="78">
        <v>4234259</v>
      </c>
      <c r="AH38" s="123"/>
    </row>
    <row r="39" spans="1:34" s="124" customFormat="1" ht="10.5">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0"/>
      <c r="AC39" s="90"/>
      <c r="AD39" s="90"/>
      <c r="AE39" s="44"/>
      <c r="AF39" s="79"/>
      <c r="AH39" s="123"/>
    </row>
    <row r="40" spans="1:34" s="124" customFormat="1" ht="10.5">
      <c r="A40" s="123"/>
      <c r="B40" s="123"/>
      <c r="C40" s="33"/>
      <c r="D40" s="26" t="s">
        <v>5</v>
      </c>
      <c r="E40" s="32"/>
      <c r="F40" s="74">
        <f t="shared" ref="F40:K41" si="9">F16</f>
        <v>11</v>
      </c>
      <c r="G40" s="74">
        <f t="shared" si="9"/>
        <v>5</v>
      </c>
      <c r="H40" s="74">
        <f t="shared" si="9"/>
        <v>3</v>
      </c>
      <c r="I40" s="74">
        <f t="shared" si="9"/>
        <v>2</v>
      </c>
      <c r="J40" s="74">
        <f t="shared" si="9"/>
        <v>5</v>
      </c>
      <c r="K40" s="74">
        <f t="shared" si="9"/>
        <v>5</v>
      </c>
      <c r="L40" s="64">
        <f>IFERROR(F40/G40-1,"n/a")</f>
        <v>1.2000000000000002</v>
      </c>
      <c r="M40" s="64">
        <f>IFERROR(F40/H40-1,"n/a")</f>
        <v>2.6666666666666665</v>
      </c>
      <c r="N40" s="64">
        <f>IFERROR(F40/I40-1,"n/a")</f>
        <v>4.5</v>
      </c>
      <c r="O40" s="64">
        <f>IFERROR(F40/J40-1,"n/a")</f>
        <v>1.2000000000000002</v>
      </c>
      <c r="P40" s="60">
        <f>IFERROR(F40/K40-1,"n/a")</f>
        <v>1.2000000000000002</v>
      </c>
      <c r="Q40" s="64"/>
      <c r="R40" s="74">
        <f>'Dec-23'!O40+'Jan-24'!F40</f>
        <v>557</v>
      </c>
      <c r="S40" s="74">
        <f>'Dec-23'!P40+'Jan-24'!G40</f>
        <v>541</v>
      </c>
      <c r="T40" s="74">
        <f>'Dec-23'!Q40+'Jan-24'!H40</f>
        <v>195</v>
      </c>
      <c r="U40" s="74">
        <f>'Dec-23'!R40+'Jan-24'!I40</f>
        <v>46</v>
      </c>
      <c r="V40" s="74">
        <f>'Dec-23'!S40+'Jan-24'!J40</f>
        <v>575</v>
      </c>
      <c r="W40" s="64"/>
      <c r="X40" s="120">
        <f>IFERROR(R40/S40-1,"n/a")</f>
        <v>2.9574861367837268E-2</v>
      </c>
      <c r="Y40" s="120">
        <f>IFERROR(R40/T40-1,"n/a")</f>
        <v>1.8564102564102565</v>
      </c>
      <c r="Z40" s="120">
        <f>IFERROR(R40/U40-1,"n/a")</f>
        <v>11.108695652173912</v>
      </c>
      <c r="AA40" s="121">
        <f>IFERROR(R40/V40-1,"n/a")</f>
        <v>-3.1304347826086931E-2</v>
      </c>
      <c r="AB40" s="149"/>
      <c r="AC40" s="89">
        <v>563</v>
      </c>
      <c r="AD40" s="89">
        <v>226</v>
      </c>
      <c r="AE40" s="70">
        <v>66</v>
      </c>
      <c r="AF40" s="78">
        <v>573</v>
      </c>
      <c r="AH40" s="123"/>
    </row>
    <row r="41" spans="1:34" s="124" customFormat="1" ht="10.5">
      <c r="A41" s="123"/>
      <c r="B41" s="123"/>
      <c r="C41" s="33"/>
      <c r="D41" s="26" t="s">
        <v>11</v>
      </c>
      <c r="E41" s="32"/>
      <c r="F41" s="74">
        <f t="shared" si="9"/>
        <v>43434</v>
      </c>
      <c r="G41" s="74">
        <f t="shared" si="9"/>
        <v>15799</v>
      </c>
      <c r="H41" s="74">
        <f t="shared" si="9"/>
        <v>1702</v>
      </c>
      <c r="I41" s="74">
        <f t="shared" si="9"/>
        <v>1288</v>
      </c>
      <c r="J41" s="74">
        <f t="shared" si="9"/>
        <v>23141</v>
      </c>
      <c r="K41" s="74">
        <f t="shared" si="9"/>
        <v>20627</v>
      </c>
      <c r="L41" s="64">
        <f>IFERROR(F41/G41-1,"n/a")</f>
        <v>1.7491613393252736</v>
      </c>
      <c r="M41" s="64">
        <f>IFERROR(F41/H41-1,"n/a")</f>
        <v>24.519388954171564</v>
      </c>
      <c r="N41" s="64">
        <f>IFERROR(F41/I41-1,"n/a")</f>
        <v>32.722049689440993</v>
      </c>
      <c r="O41" s="64">
        <f>IFERROR(F41/J41-1,"n/a")</f>
        <v>0.87692839548852675</v>
      </c>
      <c r="P41" s="60">
        <f>IFERROR(F41/K41-1,"n/a")</f>
        <v>1.1056867212876327</v>
      </c>
      <c r="Q41" s="64"/>
      <c r="R41" s="74">
        <f>'Dec-23'!O41+'Jan-24'!F41</f>
        <v>1621064</v>
      </c>
      <c r="S41" s="74">
        <f>'Dec-23'!P41+'Jan-24'!G41</f>
        <v>945254</v>
      </c>
      <c r="T41" s="74">
        <f>'Dec-23'!Q41+'Jan-24'!H41</f>
        <v>294134</v>
      </c>
      <c r="U41" s="74">
        <f>'Dec-23'!R41+'Jan-24'!I41</f>
        <v>30850</v>
      </c>
      <c r="V41" s="74">
        <f>'Dec-23'!S41+'Jan-24'!J41</f>
        <v>1341300</v>
      </c>
      <c r="W41" s="64"/>
      <c r="X41" s="120">
        <f>IFERROR(R41/S41-1,"n/a")</f>
        <v>0.71495069050223536</v>
      </c>
      <c r="Y41" s="120">
        <f>IFERROR(R41/T41-1,"n/a")</f>
        <v>4.5113111710988871</v>
      </c>
      <c r="Z41" s="120">
        <f>IFERROR(R41/U41-1,"n/a")</f>
        <v>51.546645056726092</v>
      </c>
      <c r="AA41" s="121">
        <f>IFERROR(R41/V41-1,"n/a")</f>
        <v>0.20857675389547459</v>
      </c>
      <c r="AB41" s="149"/>
      <c r="AC41" s="89">
        <v>1012510</v>
      </c>
      <c r="AD41" s="89">
        <v>327926</v>
      </c>
      <c r="AE41" s="84">
        <v>80778</v>
      </c>
      <c r="AF41" s="78">
        <v>1361671</v>
      </c>
      <c r="AH41" s="123"/>
    </row>
    <row r="42" spans="1:34" s="124" customFormat="1" ht="10.5">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49"/>
      <c r="AC42" s="90"/>
      <c r="AD42" s="90"/>
      <c r="AE42" s="44"/>
      <c r="AF42" s="79"/>
      <c r="AH42" s="123"/>
    </row>
    <row r="43" spans="1:34" s="124" customFormat="1" ht="10.5">
      <c r="A43" s="123"/>
      <c r="B43" s="123"/>
      <c r="C43" s="33"/>
      <c r="D43" s="26" t="s">
        <v>5</v>
      </c>
      <c r="E43" s="32"/>
      <c r="F43" s="74">
        <f t="shared" ref="F43:K44" si="10">F19</f>
        <v>2</v>
      </c>
      <c r="G43" s="74">
        <f t="shared" si="10"/>
        <v>4</v>
      </c>
      <c r="H43" s="74">
        <f t="shared" si="10"/>
        <v>3</v>
      </c>
      <c r="I43" s="74">
        <f t="shared" si="10"/>
        <v>0</v>
      </c>
      <c r="J43" s="74">
        <f t="shared" si="10"/>
        <v>1</v>
      </c>
      <c r="K43" s="74">
        <f t="shared" si="10"/>
        <v>0</v>
      </c>
      <c r="L43" s="64">
        <f>IFERROR(F43/G43-1,"n/a")</f>
        <v>-0.5</v>
      </c>
      <c r="M43" s="64">
        <f>IFERROR(F43/H43-1,"n/a")</f>
        <v>-0.33333333333333337</v>
      </c>
      <c r="N43" s="64" t="str">
        <f>IFERROR(F43/I43-1,"n/a")</f>
        <v>n/a</v>
      </c>
      <c r="O43" s="64">
        <f>IFERROR(F43/J43-1,"n/a")</f>
        <v>1</v>
      </c>
      <c r="P43" s="60" t="str">
        <f>IFERROR(F43/K43-1,"n/a")</f>
        <v>n/a</v>
      </c>
      <c r="Q43" s="64"/>
      <c r="R43" s="74">
        <f>'Dec-23'!O43+'Jan-24'!F43</f>
        <v>687</v>
      </c>
      <c r="S43" s="74">
        <f>'Dec-23'!P43+'Jan-24'!G43</f>
        <v>650</v>
      </c>
      <c r="T43" s="74">
        <f>'Dec-23'!Q43+'Jan-24'!H43</f>
        <v>50</v>
      </c>
      <c r="U43" s="74">
        <f>'Dec-23'!R43+'Jan-24'!I43</f>
        <v>7</v>
      </c>
      <c r="V43" s="74">
        <f>'Dec-23'!S43+'Jan-24'!J43</f>
        <v>285</v>
      </c>
      <c r="W43" s="64"/>
      <c r="X43" s="120">
        <f>IFERROR(R43/S43-1,"n/a")</f>
        <v>5.6923076923076854E-2</v>
      </c>
      <c r="Y43" s="120">
        <f>IFERROR(R43/T43-1,"n/a")</f>
        <v>12.74</v>
      </c>
      <c r="Z43" s="120">
        <f>IFERROR(R43/U43-1,"n/a")</f>
        <v>97.142857142857139</v>
      </c>
      <c r="AA43" s="121">
        <f>IFERROR(R43/V43-1,"n/a")</f>
        <v>1.4105263157894736</v>
      </c>
      <c r="AB43" s="149"/>
      <c r="AC43" s="89">
        <v>669</v>
      </c>
      <c r="AD43" s="89">
        <v>59</v>
      </c>
      <c r="AE43" s="70">
        <v>9</v>
      </c>
      <c r="AF43" s="78">
        <v>287</v>
      </c>
      <c r="AH43" s="123"/>
    </row>
    <row r="44" spans="1:34" s="124" customFormat="1" ht="10.5">
      <c r="A44" s="123"/>
      <c r="B44" s="123"/>
      <c r="C44" s="33"/>
      <c r="D44" s="26" t="s">
        <v>11</v>
      </c>
      <c r="E44" s="32"/>
      <c r="F44" s="74">
        <f t="shared" si="10"/>
        <v>2840</v>
      </c>
      <c r="G44" s="74">
        <f t="shared" si="10"/>
        <v>3860</v>
      </c>
      <c r="H44" s="74">
        <f t="shared" si="10"/>
        <v>814</v>
      </c>
      <c r="I44" s="74">
        <f t="shared" si="10"/>
        <v>0</v>
      </c>
      <c r="J44" s="74">
        <f t="shared" si="10"/>
        <v>823</v>
      </c>
      <c r="K44" s="74">
        <f t="shared" si="10"/>
        <v>440</v>
      </c>
      <c r="L44" s="64">
        <f>IFERROR(F44/G44-1,"n/a")</f>
        <v>-0.26424870466321249</v>
      </c>
      <c r="M44" s="64">
        <f>IFERROR(F44/H44-1,"n/a")</f>
        <v>2.4889434889434892</v>
      </c>
      <c r="N44" s="64" t="str">
        <f>IFERROR(F44/I44-1,"n/a")</f>
        <v>n/a</v>
      </c>
      <c r="O44" s="64">
        <f>IFERROR(F44/J44-1,"n/a")</f>
        <v>2.4507897934386391</v>
      </c>
      <c r="P44" s="60">
        <f>IFERROR(F44/K44-1,"n/a")</f>
        <v>5.4545454545454541</v>
      </c>
      <c r="Q44" s="64"/>
      <c r="R44" s="74">
        <f>'Dec-23'!O44+'Jan-24'!F44</f>
        <v>1259520</v>
      </c>
      <c r="S44" s="74">
        <f>'Dec-23'!P44+'Jan-24'!G44</f>
        <v>888270</v>
      </c>
      <c r="T44" s="74">
        <f>'Dec-23'!Q44+'Jan-24'!H44</f>
        <v>18355</v>
      </c>
      <c r="U44" s="74">
        <f>'Dec-23'!R44+'Jan-24'!I44</f>
        <v>8294</v>
      </c>
      <c r="V44" s="74">
        <f>'Dec-23'!S44+'Jan-24'!J44</f>
        <v>580269</v>
      </c>
      <c r="W44" s="64"/>
      <c r="X44" s="120">
        <f>IFERROR(R44/S44-1,"n/a")</f>
        <v>0.41794724576986719</v>
      </c>
      <c r="Y44" s="120">
        <f>IFERROR(R44/T44-1,"n/a")</f>
        <v>67.619994551893214</v>
      </c>
      <c r="Z44" s="120">
        <f>IFERROR(R44/U44-1,"n/a")</f>
        <v>150.85917530745118</v>
      </c>
      <c r="AA44" s="121">
        <f>IFERROR(R44/V44-1,"n/a")</f>
        <v>1.170579507090677</v>
      </c>
      <c r="AB44" s="149"/>
      <c r="AC44" s="82">
        <v>905256</v>
      </c>
      <c r="AD44" s="82">
        <v>20626</v>
      </c>
      <c r="AE44" s="84">
        <v>10047</v>
      </c>
      <c r="AF44" s="78">
        <v>581199</v>
      </c>
      <c r="AH44" s="123"/>
    </row>
    <row r="45" spans="1:34" s="124" customFormat="1" ht="10.5">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49"/>
      <c r="AC45" s="90"/>
      <c r="AD45" s="90"/>
      <c r="AE45" s="44"/>
      <c r="AF45" s="79"/>
      <c r="AH45" s="123"/>
    </row>
    <row r="46" spans="1:34" s="124" customFormat="1" ht="10.5">
      <c r="A46" s="123"/>
      <c r="B46" s="123"/>
      <c r="C46" s="33"/>
      <c r="D46" s="26" t="s">
        <v>5</v>
      </c>
      <c r="E46" s="34"/>
      <c r="F46" s="74">
        <f t="shared" ref="F46:K47" si="11">F22</f>
        <v>94</v>
      </c>
      <c r="G46" s="74">
        <f t="shared" si="11"/>
        <v>106</v>
      </c>
      <c r="H46" s="74">
        <f t="shared" si="11"/>
        <v>16</v>
      </c>
      <c r="I46" s="74">
        <f t="shared" si="11"/>
        <v>0</v>
      </c>
      <c r="J46" s="74">
        <f t="shared" si="11"/>
        <v>19</v>
      </c>
      <c r="K46" s="74">
        <f t="shared" si="11"/>
        <v>24</v>
      </c>
      <c r="L46" s="64">
        <f>IFERROR(F46/G46-1,"n/a")</f>
        <v>-0.1132075471698113</v>
      </c>
      <c r="M46" s="64">
        <f>IFERROR(F46/H46-1,"n/a")</f>
        <v>4.875</v>
      </c>
      <c r="N46" s="64" t="str">
        <f>IFERROR(F46/I46-1,"n/a")</f>
        <v>n/a</v>
      </c>
      <c r="O46" s="64">
        <f>IFERROR(F46/J46-1,"n/a")</f>
        <v>3.9473684210526319</v>
      </c>
      <c r="P46" s="60">
        <f>IFERROR(F46/K46-1,"n/a")</f>
        <v>2.9166666666666665</v>
      </c>
      <c r="Q46" s="64"/>
      <c r="R46" s="74">
        <f>'Dec-23'!O46+'Jan-24'!F46</f>
        <v>1306</v>
      </c>
      <c r="S46" s="74">
        <f>'Dec-23'!P46+'Jan-24'!G46</f>
        <v>944</v>
      </c>
      <c r="T46" s="74">
        <f>'Dec-23'!Q46+'Jan-24'!H46</f>
        <v>299</v>
      </c>
      <c r="U46" s="74">
        <f>'Dec-23'!R46+'Jan-24'!I46</f>
        <v>0</v>
      </c>
      <c r="V46" s="74">
        <f>'Dec-23'!S46+'Jan-24'!J46</f>
        <v>757</v>
      </c>
      <c r="W46" s="64"/>
      <c r="X46" s="120">
        <f>IFERROR(R46/S46-1,"n/a")</f>
        <v>0.38347457627118642</v>
      </c>
      <c r="Y46" s="120">
        <f>IFERROR(R46/T46-1,"n/a")</f>
        <v>3.367892976588629</v>
      </c>
      <c r="Z46" s="120" t="str">
        <f>IFERROR(R46/U46-1,"n/a")</f>
        <v>n/a</v>
      </c>
      <c r="AA46" s="121">
        <f>IFERROR(R46/V46-1,"n/a")</f>
        <v>0.72523117569352702</v>
      </c>
      <c r="AB46" s="149"/>
      <c r="AC46" s="89">
        <v>1129</v>
      </c>
      <c r="AD46" s="89">
        <v>336</v>
      </c>
      <c r="AE46" s="84">
        <v>43</v>
      </c>
      <c r="AF46" s="78">
        <v>781</v>
      </c>
      <c r="AH46" s="123"/>
    </row>
    <row r="47" spans="1:34" s="124" customFormat="1" ht="10.5">
      <c r="A47" s="123"/>
      <c r="B47" s="123"/>
      <c r="C47" s="33"/>
      <c r="D47" s="26" t="s">
        <v>11</v>
      </c>
      <c r="E47" s="32"/>
      <c r="F47" s="74">
        <f t="shared" si="11"/>
        <v>307845</v>
      </c>
      <c r="G47" s="74">
        <f t="shared" si="11"/>
        <v>290797</v>
      </c>
      <c r="H47" s="74">
        <f t="shared" si="11"/>
        <v>21828</v>
      </c>
      <c r="I47" s="74">
        <f t="shared" si="11"/>
        <v>0</v>
      </c>
      <c r="J47" s="74">
        <f t="shared" si="11"/>
        <v>64994</v>
      </c>
      <c r="K47" s="74">
        <f t="shared" si="11"/>
        <v>74523</v>
      </c>
      <c r="L47" s="64">
        <f>IFERROR(F47/G47-1,"n/a")</f>
        <v>5.8625088979597395E-2</v>
      </c>
      <c r="M47" s="64">
        <f>IFERROR(F47/H47-1,"n/a")</f>
        <v>13.103216052776251</v>
      </c>
      <c r="N47" s="64" t="str">
        <f>IFERROR(F47/I47-1,"n/a")</f>
        <v>n/a</v>
      </c>
      <c r="O47" s="64">
        <f>IFERROR(F47/J47-1,"n/a")</f>
        <v>3.7365141397667481</v>
      </c>
      <c r="P47" s="60">
        <f>IFERROR(F47/K47-1,"n/a")</f>
        <v>3.1308723481341332</v>
      </c>
      <c r="Q47" s="64"/>
      <c r="R47" s="74">
        <f>'Dec-23'!O47+'Jan-24'!F47</f>
        <v>3912037</v>
      </c>
      <c r="S47" s="74">
        <f>'Dec-23'!P47+'Jan-24'!G47</f>
        <v>2381593</v>
      </c>
      <c r="T47" s="74">
        <f>'Dec-23'!Q47+'Jan-24'!H47</f>
        <v>486937</v>
      </c>
      <c r="U47" s="74">
        <f>'Dec-23'!R47+'Jan-24'!I47</f>
        <v>0</v>
      </c>
      <c r="V47" s="74">
        <f>'Dec-23'!S47+'Jan-24'!J47</f>
        <v>2366036</v>
      </c>
      <c r="W47" s="64"/>
      <c r="X47" s="120">
        <f>IFERROR(R47/S47-1,"n/a")</f>
        <v>0.64261357839059818</v>
      </c>
      <c r="Y47" s="120">
        <f>IFERROR(R47/T47-1,"n/a")</f>
        <v>7.0339694868124631</v>
      </c>
      <c r="Z47" s="120" t="str">
        <f>IFERROR(R47/U47-1,"n/a")</f>
        <v>n/a</v>
      </c>
      <c r="AA47" s="121">
        <f>IFERROR(R47/V47-1,"n/a")</f>
        <v>0.65341398017612584</v>
      </c>
      <c r="AB47" s="149"/>
      <c r="AC47" s="82">
        <v>2932981</v>
      </c>
      <c r="AD47" s="82">
        <v>533563</v>
      </c>
      <c r="AE47" s="84">
        <v>140552</v>
      </c>
      <c r="AF47" s="78">
        <v>2441594</v>
      </c>
      <c r="AH47" s="123"/>
    </row>
    <row r="48" spans="1:34" s="124" customFormat="1" ht="10.5">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49"/>
      <c r="AC48" s="90"/>
      <c r="AD48" s="90"/>
      <c r="AE48" s="44"/>
      <c r="AF48" s="79"/>
      <c r="AH48" s="123"/>
    </row>
    <row r="49" spans="3:34" s="124" customFormat="1" ht="10.5">
      <c r="C49" s="33"/>
      <c r="D49" s="26" t="s">
        <v>5</v>
      </c>
      <c r="E49" s="32"/>
      <c r="F49" s="74">
        <f t="shared" ref="F49:K50" si="12">F25</f>
        <v>0</v>
      </c>
      <c r="G49" s="74">
        <f t="shared" si="12"/>
        <v>0</v>
      </c>
      <c r="H49" s="74">
        <f t="shared" si="12"/>
        <v>0</v>
      </c>
      <c r="I49" s="74">
        <f t="shared" si="12"/>
        <v>0</v>
      </c>
      <c r="J49" s="74">
        <f t="shared" si="12"/>
        <v>0</v>
      </c>
      <c r="K49" s="74">
        <f t="shared" si="12"/>
        <v>0</v>
      </c>
      <c r="L49" s="64" t="str">
        <f>IFERROR(F49/G49-1,"n/a")</f>
        <v>n/a</v>
      </c>
      <c r="M49" s="64" t="str">
        <f>IFERROR(F49/H49-1,"n/a")</f>
        <v>n/a</v>
      </c>
      <c r="N49" s="64" t="str">
        <f>IFERROR(F49/I49-1,"n/a")</f>
        <v>n/a</v>
      </c>
      <c r="O49" s="64" t="str">
        <f>IFERROR(F49/J49-1,"n/a")</f>
        <v>n/a</v>
      </c>
      <c r="P49" s="60" t="str">
        <f>IFERROR(F49/K49-1,"n/a")</f>
        <v>n/a</v>
      </c>
      <c r="Q49" s="64"/>
      <c r="R49" s="74">
        <f>'Dec-23'!O49+'Jan-24'!F49</f>
        <v>21</v>
      </c>
      <c r="S49" s="74">
        <f>'Dec-23'!P49+'Jan-24'!G49</f>
        <v>9</v>
      </c>
      <c r="T49" s="74">
        <f>'Dec-23'!Q49+'Jan-24'!I49</f>
        <v>0</v>
      </c>
      <c r="U49" s="74">
        <f>'Dec-23'!R49+'Jan-24'!J49</f>
        <v>0</v>
      </c>
      <c r="V49" s="74">
        <f>'Dec-23'!S49+'Jan-24'!K49</f>
        <v>16</v>
      </c>
      <c r="W49" s="64"/>
      <c r="X49" s="120">
        <f>IFERROR(R49/S49-1,"n/a")</f>
        <v>1.3333333333333335</v>
      </c>
      <c r="Y49" s="120" t="str">
        <f>IFERROR(R49/T49-1,"n/a")</f>
        <v>n/a</v>
      </c>
      <c r="Z49" s="120" t="str">
        <f>IFERROR(R49/U49-1,"n/a")</f>
        <v>n/a</v>
      </c>
      <c r="AA49" s="121">
        <f>IFERROR(R49/V49-1,"n/a")</f>
        <v>0.3125</v>
      </c>
      <c r="AB49" s="149"/>
      <c r="AC49" s="89">
        <v>9</v>
      </c>
      <c r="AD49" s="68">
        <v>0</v>
      </c>
      <c r="AE49" s="68">
        <v>0</v>
      </c>
      <c r="AF49" s="78">
        <v>16</v>
      </c>
      <c r="AH49" s="123"/>
    </row>
    <row r="50" spans="3:34" s="124" customFormat="1" ht="10.5">
      <c r="C50" s="33"/>
      <c r="D50" s="26" t="s">
        <v>11</v>
      </c>
      <c r="E50" s="32"/>
      <c r="F50" s="74">
        <f t="shared" si="12"/>
        <v>0</v>
      </c>
      <c r="G50" s="74">
        <f t="shared" si="12"/>
        <v>0</v>
      </c>
      <c r="H50" s="74">
        <f t="shared" si="12"/>
        <v>0</v>
      </c>
      <c r="I50" s="74">
        <f t="shared" si="12"/>
        <v>0</v>
      </c>
      <c r="J50" s="74">
        <f t="shared" si="12"/>
        <v>0</v>
      </c>
      <c r="K50" s="74">
        <f t="shared" si="12"/>
        <v>0</v>
      </c>
      <c r="L50" s="64" t="str">
        <f>IFERROR(F50/G50-1,"n/a")</f>
        <v>n/a</v>
      </c>
      <c r="M50" s="64" t="str">
        <f>IFERROR(F50/H50-1,"n/a")</f>
        <v>n/a</v>
      </c>
      <c r="N50" s="64" t="str">
        <f>IFERROR(F50/I50-1,"n/a")</f>
        <v>n/a</v>
      </c>
      <c r="O50" s="64" t="str">
        <f>IFERROR(F50/J50-1,"n/a")</f>
        <v>n/a</v>
      </c>
      <c r="P50" s="60" t="str">
        <f>IFERROR(F50/K50-1,"n/a")</f>
        <v>n/a</v>
      </c>
      <c r="Q50" s="64"/>
      <c r="R50" s="74">
        <f>'Dec-23'!O50+'Jan-24'!F50</f>
        <v>38626</v>
      </c>
      <c r="S50" s="74">
        <f>'Dec-23'!P50+'Jan-24'!G50</f>
        <v>15637</v>
      </c>
      <c r="T50" s="74">
        <f>'Dec-23'!Q50+'Jan-24'!I50</f>
        <v>0</v>
      </c>
      <c r="U50" s="74">
        <f>'Dec-23'!R50+'Jan-24'!J50</f>
        <v>0</v>
      </c>
      <c r="V50" s="74">
        <f>'Dec-23'!S50+'Jan-24'!K50</f>
        <v>20248</v>
      </c>
      <c r="W50" s="64"/>
      <c r="X50" s="120">
        <f>IFERROR(R50/S50-1,"n/a")</f>
        <v>1.4701669118117286</v>
      </c>
      <c r="Y50" s="120" t="str">
        <f>IFERROR(R50/T50-1,"n/a")</f>
        <v>n/a</v>
      </c>
      <c r="Z50" s="120" t="str">
        <f>IFERROR(R50/U50-1,"n/a")</f>
        <v>n/a</v>
      </c>
      <c r="AA50" s="121">
        <f>IFERROR(R50/V50-1,"n/a")</f>
        <v>0.90764519952587919</v>
      </c>
      <c r="AB50" s="149"/>
      <c r="AC50" s="82">
        <v>15637</v>
      </c>
      <c r="AD50" s="68">
        <v>0</v>
      </c>
      <c r="AE50" s="68">
        <v>0</v>
      </c>
      <c r="AF50" s="78">
        <v>20248</v>
      </c>
      <c r="AH50" s="123"/>
    </row>
    <row r="51" spans="3:34" s="124" customFormat="1" ht="10.9" thickBot="1">
      <c r="C51" s="35" t="s">
        <v>12</v>
      </c>
      <c r="D51" s="36"/>
      <c r="E51" s="37"/>
      <c r="F51" s="75">
        <f>F37+F40+F43+F46+F49</f>
        <v>304</v>
      </c>
      <c r="G51" s="75">
        <f>G37+G40+G43+G46+G49</f>
        <v>303</v>
      </c>
      <c r="H51" s="75">
        <f t="shared" ref="H51:K52" si="13">H37+H40+H43+H46+H49</f>
        <v>186</v>
      </c>
      <c r="I51" s="75">
        <f t="shared" si="13"/>
        <v>2</v>
      </c>
      <c r="J51" s="75">
        <f t="shared" si="13"/>
        <v>212</v>
      </c>
      <c r="K51" s="75">
        <f t="shared" si="13"/>
        <v>218</v>
      </c>
      <c r="L51" s="66">
        <f>IFERROR(F51/G51-1,"n/a")</f>
        <v>3.3003300330032292E-3</v>
      </c>
      <c r="M51" s="66">
        <f>IFERROR(F51/H51-1,"n/a")</f>
        <v>0.63440860215053774</v>
      </c>
      <c r="N51" s="66">
        <f>IFERROR(F51/I51-1,"n/a")</f>
        <v>151</v>
      </c>
      <c r="O51" s="66">
        <f>IFERROR(F51/J51-1,"n/a")</f>
        <v>0.4339622641509433</v>
      </c>
      <c r="P51" s="62">
        <f>IFERROR(F51/K51-1,"n/a")</f>
        <v>0.39449541284403677</v>
      </c>
      <c r="Q51" s="66"/>
      <c r="R51" s="75">
        <f>R37+R40+R43+R46+R49</f>
        <v>3868</v>
      </c>
      <c r="S51" s="75">
        <f t="shared" ref="R51:V52" si="14">S37+S40+S43+S46+S49</f>
        <v>3288</v>
      </c>
      <c r="T51" s="75">
        <f t="shared" si="14"/>
        <v>1223</v>
      </c>
      <c r="U51" s="75">
        <f t="shared" si="14"/>
        <v>95</v>
      </c>
      <c r="V51" s="75">
        <f t="shared" si="14"/>
        <v>2888</v>
      </c>
      <c r="W51" s="66"/>
      <c r="X51" s="66">
        <f>IFERROR(R51/S51-1,"n/a")</f>
        <v>0.17639902676399033</v>
      </c>
      <c r="Y51" s="66">
        <f>IFERROR(R51/T51-1,"n/a")</f>
        <v>2.1627146361406377</v>
      </c>
      <c r="Z51" s="66">
        <f t="shared" ref="Z51:Z52" si="15">IFERROR(R51/U51-1,"n/a")</f>
        <v>39.715789473684211</v>
      </c>
      <c r="AA51" s="62">
        <f>IFERROR(R51/V51-1,"n/a")</f>
        <v>0.33933518005540164</v>
      </c>
      <c r="AB51" s="66"/>
      <c r="AC51" s="46">
        <f t="shared" ref="AC51:AE52" si="16">AC37+AC40+AC43+AC46+AC49</f>
        <v>3856</v>
      </c>
      <c r="AD51" s="46">
        <f t="shared" si="16"/>
        <v>1673</v>
      </c>
      <c r="AE51" s="46">
        <f t="shared" si="16"/>
        <v>669</v>
      </c>
      <c r="AF51" s="80">
        <f>AF37+AF40+AF43+AF46+AF49</f>
        <v>3241</v>
      </c>
      <c r="AH51" s="123"/>
    </row>
    <row r="52" spans="3:34" s="124" customFormat="1" ht="11.25" thickTop="1" thickBot="1">
      <c r="C52" s="38" t="s">
        <v>13</v>
      </c>
      <c r="D52" s="39"/>
      <c r="E52" s="40"/>
      <c r="F52" s="76">
        <f>F38+F41+F44+F47+F50</f>
        <v>975563</v>
      </c>
      <c r="G52" s="76">
        <f>G38+G41+G44+G47+G50</f>
        <v>833405</v>
      </c>
      <c r="H52" s="76">
        <f t="shared" si="13"/>
        <v>219956</v>
      </c>
      <c r="I52" s="76">
        <f t="shared" si="13"/>
        <v>1288</v>
      </c>
      <c r="J52" s="76">
        <f t="shared" si="13"/>
        <v>555038</v>
      </c>
      <c r="K52" s="76">
        <f t="shared" si="13"/>
        <v>620852</v>
      </c>
      <c r="L52" s="67">
        <f>IFERROR(F52/G52-1,"n/a")</f>
        <v>0.17057493055597228</v>
      </c>
      <c r="M52" s="67">
        <f>IFERROR(F52/H52-1,"n/a")</f>
        <v>3.4352643255923914</v>
      </c>
      <c r="N52" s="67">
        <f>IFERROR(F52/I52-1,"n/a")</f>
        <v>756.4246894409938</v>
      </c>
      <c r="O52" s="67">
        <f>IFERROR(F52/J52-1,"n/a")</f>
        <v>0.75765082751090906</v>
      </c>
      <c r="P52" s="63">
        <f>IFERROR(F52/K52-1,"n/a")</f>
        <v>0.57132939895498436</v>
      </c>
      <c r="Q52" s="67"/>
      <c r="R52" s="76">
        <f t="shared" si="14"/>
        <v>11147044</v>
      </c>
      <c r="S52" s="76">
        <f t="shared" si="14"/>
        <v>7586458</v>
      </c>
      <c r="T52" s="76">
        <f t="shared" si="14"/>
        <v>1758239</v>
      </c>
      <c r="U52" s="76">
        <f t="shared" si="14"/>
        <v>39144</v>
      </c>
      <c r="V52" s="76">
        <f t="shared" si="14"/>
        <v>7893905</v>
      </c>
      <c r="W52" s="67"/>
      <c r="X52" s="67">
        <f>IFERROR(R52/S52-1,"n/a")</f>
        <v>0.46933443775738293</v>
      </c>
      <c r="Y52" s="118">
        <f>IFERROR(R52/T52-1,"n/a")</f>
        <v>5.3398912207043523</v>
      </c>
      <c r="Z52" s="118">
        <f t="shared" si="15"/>
        <v>283.77018189249947</v>
      </c>
      <c r="AA52" s="119">
        <f>IFERROR(R52/V52-1,"n/a")</f>
        <v>0.41210769574754202</v>
      </c>
      <c r="AB52" s="118"/>
      <c r="AC52" s="47">
        <f t="shared" si="16"/>
        <v>9237323</v>
      </c>
      <c r="AD52" s="47">
        <f t="shared" si="16"/>
        <v>2410085</v>
      </c>
      <c r="AE52" s="47">
        <f t="shared" si="16"/>
        <v>1324261</v>
      </c>
      <c r="AF52" s="81">
        <f>AF38+AF41+AF44+AF47+AF50</f>
        <v>8638971</v>
      </c>
      <c r="AH52" s="123"/>
    </row>
    <row r="53" spans="3:34" s="124" customFormat="1" ht="10.9" thickTop="1">
      <c r="AH53" s="123"/>
    </row>
    <row r="54" spans="3:34" s="124" customFormat="1" ht="10.5">
      <c r="S54" s="132"/>
      <c r="T54" s="132"/>
      <c r="U54" s="132"/>
      <c r="V54" s="132"/>
      <c r="AH54" s="123"/>
    </row>
    <row r="55" spans="3:34" ht="14.25">
      <c r="S55" s="111"/>
      <c r="T55" s="111"/>
      <c r="U55" s="111"/>
      <c r="V55" s="111"/>
      <c r="AH55" s="9"/>
    </row>
    <row r="56" spans="3:34" ht="14.25">
      <c r="S56" s="111"/>
      <c r="T56" s="111"/>
      <c r="U56" s="111"/>
      <c r="V56" s="111"/>
      <c r="AH56" s="9"/>
    </row>
    <row r="57" spans="3:34" ht="14.25">
      <c r="S57" s="111"/>
      <c r="T57" s="111"/>
      <c r="U57" s="111"/>
      <c r="V57" s="111"/>
      <c r="AH57" s="9"/>
    </row>
    <row r="58" spans="3:34" ht="14.25">
      <c r="AH58" s="9"/>
    </row>
    <row r="59" spans="3:34" ht="14.25">
      <c r="AH59" s="9"/>
    </row>
    <row r="60" spans="3:34" ht="14.2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0E97-CD77-46D6-867E-9BA1FB30EB35}">
  <dimension ref="A1:AC66"/>
  <sheetViews>
    <sheetView showGridLines="0" topLeftCell="A5" zoomScale="75" zoomScaleNormal="75" workbookViewId="0">
      <selection activeCell="O37" sqref="O37"/>
    </sheetView>
  </sheetViews>
  <sheetFormatPr defaultColWidth="0" defaultRowHeight="15" customHeight="1" zeroHeight="1"/>
  <cols>
    <col min="1" max="2" width="4.1328125" customWidth="1"/>
    <col min="3" max="3" width="3.73046875" customWidth="1"/>
    <col min="4" max="4" width="8.86328125" customWidth="1"/>
    <col min="5" max="5" width="13" customWidth="1"/>
    <col min="6" max="6" width="11.1328125" bestFit="1" customWidth="1"/>
    <col min="7" max="7" width="10.265625" bestFit="1" customWidth="1"/>
    <col min="8" max="9" width="8.86328125" customWidth="1"/>
    <col min="10" max="10" width="10.265625" bestFit="1" customWidth="1"/>
    <col min="11" max="11" width="8" customWidth="1"/>
    <col min="12" max="12" width="8.86328125" bestFit="1" customWidth="1"/>
    <col min="13" max="14" width="8" customWidth="1"/>
    <col min="15" max="15" width="12" bestFit="1" customWidth="1"/>
    <col min="16" max="16" width="11.59765625" bestFit="1" customWidth="1"/>
    <col min="17" max="17" width="10.3984375" bestFit="1" customWidth="1"/>
    <col min="18" max="18" width="11.59765625" bestFit="1" customWidth="1"/>
    <col min="19" max="19" width="11.73046875" bestFit="1" customWidth="1"/>
    <col min="20" max="20" width="9.1328125" bestFit="1" customWidth="1"/>
    <col min="21" max="21" width="8.86328125" bestFit="1" customWidth="1"/>
    <col min="22" max="22" width="9" bestFit="1" customWidth="1"/>
    <col min="23" max="23" width="7.73046875" customWidth="1"/>
    <col min="24" max="24" width="13.3984375" bestFit="1" customWidth="1"/>
    <col min="25" max="25" width="13.265625" bestFit="1" customWidth="1"/>
    <col min="26" max="26" width="12.86328125" bestFit="1" customWidth="1"/>
    <col min="27" max="27" width="15.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45306</v>
      </c>
      <c r="AB3" s="25"/>
      <c r="AC3" s="9"/>
    </row>
    <row r="4" spans="1:29" ht="15.75">
      <c r="A4" s="9"/>
      <c r="B4" s="11" t="s">
        <v>7</v>
      </c>
      <c r="C4" s="26"/>
      <c r="D4" s="93" t="s">
        <v>31</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5">
      <c r="A9" s="123"/>
      <c r="C9" s="27" t="s">
        <v>7</v>
      </c>
      <c r="D9" s="28"/>
      <c r="E9" s="28"/>
      <c r="F9" s="154" t="str">
        <f>D4</f>
        <v>December</v>
      </c>
      <c r="G9" s="157"/>
      <c r="H9" s="157"/>
      <c r="I9" s="157"/>
      <c r="J9" s="157"/>
      <c r="K9" s="157"/>
      <c r="L9" s="157"/>
      <c r="M9" s="157"/>
      <c r="N9" s="158"/>
      <c r="O9" s="156" t="str">
        <f>"January to "&amp; D4</f>
        <v>January to December</v>
      </c>
      <c r="P9" s="157"/>
      <c r="Q9" s="157"/>
      <c r="R9" s="157"/>
      <c r="S9" s="157"/>
      <c r="T9" s="157"/>
      <c r="U9" s="157"/>
      <c r="V9" s="157"/>
      <c r="W9" s="158"/>
      <c r="X9" s="156" t="s">
        <v>57</v>
      </c>
      <c r="Y9" s="157"/>
      <c r="Z9" s="157"/>
      <c r="AA9" s="159"/>
      <c r="AB9" s="123"/>
      <c r="AC9" s="123"/>
    </row>
    <row r="10" spans="1:29" s="124" customFormat="1" ht="10.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5">
      <c r="A13" s="123"/>
      <c r="B13" s="128"/>
      <c r="C13" s="33"/>
      <c r="D13" s="26" t="s">
        <v>5</v>
      </c>
      <c r="E13" s="32"/>
      <c r="F13" s="71">
        <v>229</v>
      </c>
      <c r="G13" s="71">
        <v>191</v>
      </c>
      <c r="H13" s="71">
        <v>172</v>
      </c>
      <c r="I13" s="71">
        <v>0</v>
      </c>
      <c r="J13" s="71">
        <v>200</v>
      </c>
      <c r="K13" s="64">
        <f>IFERROR(F13/G13-1,"n/a")</f>
        <v>0.19895287958115193</v>
      </c>
      <c r="L13" s="64">
        <f t="shared" ref="L13:L28" si="0">IFERROR(F13/H13-1,"n/a")</f>
        <v>0.33139534883720922</v>
      </c>
      <c r="M13" s="64" t="str">
        <f>IFERROR(F13/I13-1,"n/a")</f>
        <v>n/a</v>
      </c>
      <c r="N13" s="60">
        <f>IFERROR(F13/J13-1,"n/a")</f>
        <v>0.14500000000000002</v>
      </c>
      <c r="O13" s="68">
        <f>'Nov-23'!O13+'Dec-23'!F13</f>
        <v>1630</v>
      </c>
      <c r="P13" s="68">
        <f>'Nov-23'!$P$13+G13</f>
        <v>1486</v>
      </c>
      <c r="Q13" s="68">
        <f>'Nov-23'!Q13+'Dec-23'!H13</f>
        <v>515</v>
      </c>
      <c r="R13" s="68">
        <f>'Nov-23'!R13+'Dec-23'!I13</f>
        <v>551</v>
      </c>
      <c r="S13" s="68">
        <f>'Nov-23'!S13+'Dec-23'!J13</f>
        <v>1584</v>
      </c>
      <c r="T13" s="64">
        <f>IFERROR(O13/P13-1,"n/a")</f>
        <v>9.6904441453566692E-2</v>
      </c>
      <c r="U13" s="64">
        <f>IFERROR(O13/Q13-1,"n/a")</f>
        <v>2.1650485436893203</v>
      </c>
      <c r="V13" s="64">
        <f>IFERROR(O13/R13-1,"n/a")</f>
        <v>1.958257713248639</v>
      </c>
      <c r="W13" s="60">
        <f>IFERROR(O13/S13-1,"n/a")</f>
        <v>2.9040404040403978E-2</v>
      </c>
      <c r="X13" s="68">
        <v>1486</v>
      </c>
      <c r="Y13" s="68">
        <v>522</v>
      </c>
      <c r="Z13" s="68">
        <v>551</v>
      </c>
      <c r="AA13" s="135">
        <v>1591</v>
      </c>
      <c r="AB13" s="123"/>
      <c r="AC13" s="123"/>
    </row>
    <row r="14" spans="1:29" s="124" customFormat="1" ht="10.5">
      <c r="A14" s="123"/>
      <c r="B14" s="128"/>
      <c r="C14" s="33"/>
      <c r="D14" s="26" t="s">
        <v>11</v>
      </c>
      <c r="E14" s="32"/>
      <c r="F14" s="71">
        <v>666281</v>
      </c>
      <c r="G14" s="71">
        <v>518319</v>
      </c>
      <c r="H14" s="71">
        <v>253217</v>
      </c>
      <c r="I14" s="71">
        <v>0</v>
      </c>
      <c r="J14" s="71">
        <v>506611</v>
      </c>
      <c r="K14" s="64">
        <f>IFERROR(F14/G14-1,"n/a")</f>
        <v>0.28546512861770457</v>
      </c>
      <c r="L14" s="64">
        <f t="shared" si="0"/>
        <v>1.6312648834793873</v>
      </c>
      <c r="M14" s="64" t="str">
        <f>IFERROR(F14/I14-1,"n/a")</f>
        <v>n/a</v>
      </c>
      <c r="N14" s="60">
        <f>IFERROR(F14/J14-1,"n/a")</f>
        <v>0.31517278543103089</v>
      </c>
      <c r="O14" s="68">
        <f>'Nov-23'!$O$14+F14</f>
        <v>5232537</v>
      </c>
      <c r="P14" s="68">
        <f>'Nov-23'!P14+'Dec-23'!G14</f>
        <v>3592413</v>
      </c>
      <c r="Q14" s="68">
        <f>'Nov-23'!Q14+'Dec-23'!H14</f>
        <v>763201</v>
      </c>
      <c r="R14" s="68">
        <f>'Nov-23'!R14+'Dec-23'!I14</f>
        <v>1092884</v>
      </c>
      <c r="S14" s="68">
        <f>'Nov-23'!S14+'Dec-23'!J14</f>
        <v>4571076</v>
      </c>
      <c r="T14" s="64">
        <f>IFERROR(O14/P14-1,"n/a")</f>
        <v>0.45655218372720507</v>
      </c>
      <c r="U14" s="64">
        <f>IFERROR(O14/Q14-1,"n/a")</f>
        <v>5.8560405450202504</v>
      </c>
      <c r="V14" s="64">
        <f>IFERROR(O14/R14-1,"n/a")</f>
        <v>3.7878246913670619</v>
      </c>
      <c r="W14" s="60">
        <f>IFERROR(O14/S14-1,"n/a")</f>
        <v>0.14470575418129128</v>
      </c>
      <c r="X14" s="68">
        <v>3592413</v>
      </c>
      <c r="Y14" s="68">
        <v>768312</v>
      </c>
      <c r="Z14" s="68">
        <v>1092884</v>
      </c>
      <c r="AA14" s="135">
        <v>4592479</v>
      </c>
      <c r="AB14" s="123"/>
      <c r="AC14" s="123"/>
    </row>
    <row r="15" spans="1:29" s="124" customFormat="1" ht="10.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6"/>
      <c r="AB15" s="123"/>
      <c r="AC15" s="123"/>
    </row>
    <row r="16" spans="1:29" s="124" customFormat="1" ht="10.5">
      <c r="A16" s="123"/>
      <c r="B16" s="128"/>
      <c r="C16" s="33"/>
      <c r="D16" s="26" t="s">
        <v>5</v>
      </c>
      <c r="E16" s="32"/>
      <c r="F16" s="71">
        <v>12</v>
      </c>
      <c r="G16" s="71">
        <v>6</v>
      </c>
      <c r="H16" s="71">
        <v>7</v>
      </c>
      <c r="I16" s="71">
        <v>6</v>
      </c>
      <c r="J16" s="71">
        <v>47</v>
      </c>
      <c r="K16" s="64">
        <f>IFERROR(F16/G16-1,"n/a")</f>
        <v>1</v>
      </c>
      <c r="L16" s="64">
        <f t="shared" si="0"/>
        <v>0.71428571428571419</v>
      </c>
      <c r="M16" s="64">
        <f>IFERROR(F16/I16-1,"n/a")</f>
        <v>1</v>
      </c>
      <c r="N16" s="60">
        <f>IFERROR(F16/J16-1,"n/a")</f>
        <v>-0.74468085106382986</v>
      </c>
      <c r="O16" s="68">
        <f>'Nov-23'!$O$16+F16</f>
        <v>573</v>
      </c>
      <c r="P16" s="68">
        <f>'Nov-23'!P16+'Dec-23'!G16</f>
        <v>572</v>
      </c>
      <c r="Q16" s="68">
        <f>'Nov-23'!Q16+'Dec-23'!H16</f>
        <v>204</v>
      </c>
      <c r="R16" s="68">
        <f>'Nov-23'!R16+'Dec-23'!I16</f>
        <v>54</v>
      </c>
      <c r="S16" s="68">
        <f>'Nov-23'!S16+'Dec-23'!J16</f>
        <v>593</v>
      </c>
      <c r="T16" s="64">
        <f>IFERROR(O16/P16-1,"n/a")</f>
        <v>1.7482517482516613E-3</v>
      </c>
      <c r="U16" s="64">
        <f>IFERROR(O16/Q16-1,"n/a")</f>
        <v>1.8088235294117645</v>
      </c>
      <c r="V16" s="64">
        <f>IFERROR(O16/R16-1,"n/a")</f>
        <v>9.6111111111111107</v>
      </c>
      <c r="W16" s="60">
        <f>IFERROR(O16/S16-1,"n/a")</f>
        <v>-3.3726812816188834E-2</v>
      </c>
      <c r="X16" s="68">
        <v>572</v>
      </c>
      <c r="Y16" s="68">
        <v>202</v>
      </c>
      <c r="Z16" s="68">
        <v>54</v>
      </c>
      <c r="AA16" s="135">
        <v>586</v>
      </c>
      <c r="AB16" s="123"/>
      <c r="AC16" s="123"/>
    </row>
    <row r="17" spans="1:29" s="124" customFormat="1" ht="10.5">
      <c r="A17" s="123"/>
      <c r="B17" s="128"/>
      <c r="C17" s="33"/>
      <c r="D17" s="26" t="s">
        <v>11</v>
      </c>
      <c r="E17" s="32"/>
      <c r="F17" s="71">
        <v>30889</v>
      </c>
      <c r="G17" s="71">
        <v>22360</v>
      </c>
      <c r="H17" s="71">
        <v>13748</v>
      </c>
      <c r="I17" s="71">
        <v>2141</v>
      </c>
      <c r="J17" s="71">
        <v>55736</v>
      </c>
      <c r="K17" s="64">
        <f>IFERROR(F17/G17-1,"n/a")</f>
        <v>0.38144007155635062</v>
      </c>
      <c r="L17" s="64">
        <f t="shared" si="0"/>
        <v>1.2467995344777423</v>
      </c>
      <c r="M17" s="64">
        <f>IFERROR(F17/I17-1,"n/a")</f>
        <v>13.427370387669313</v>
      </c>
      <c r="N17" s="60">
        <f>IFERROR(F17/J17-1,"n/a")</f>
        <v>-0.44579804794028999</v>
      </c>
      <c r="O17" s="68">
        <f>'Nov-23'!O17+'Dec-23'!F17</f>
        <v>1660685</v>
      </c>
      <c r="P17" s="68">
        <f>'Nov-23'!P17+'Dec-23'!G17</f>
        <v>965963</v>
      </c>
      <c r="Q17" s="68">
        <f>'Nov-23'!Q17+'Dec-23'!H17</f>
        <v>302535</v>
      </c>
      <c r="R17" s="68">
        <f>'Nov-23'!R17+'Dec-23'!I17</f>
        <v>70675</v>
      </c>
      <c r="S17" s="68">
        <f>'Nov-23'!S17+'Dec-23'!J17</f>
        <v>1398533</v>
      </c>
      <c r="T17" s="64">
        <f>IFERROR(O17/P17-1,"n/a")</f>
        <v>0.71920146009733288</v>
      </c>
      <c r="U17" s="64">
        <f>IFERROR(O17/Q17-1,"n/a")</f>
        <v>4.4892326507676801</v>
      </c>
      <c r="V17" s="64">
        <f>IFERROR(O17/R17-1,"n/a")</f>
        <v>22.497488503714184</v>
      </c>
      <c r="W17" s="60">
        <f>IFERROR(O17/S17-1,"n/a")</f>
        <v>0.18744784713696427</v>
      </c>
      <c r="X17" s="68">
        <v>965963</v>
      </c>
      <c r="Y17" s="68">
        <v>301521</v>
      </c>
      <c r="Z17" s="68">
        <v>70675</v>
      </c>
      <c r="AA17" s="135">
        <v>1400932</v>
      </c>
      <c r="AB17" s="123"/>
      <c r="AC17" s="123"/>
    </row>
    <row r="18" spans="1:29" s="124" customFormat="1" ht="10.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6"/>
      <c r="AB18" s="123"/>
      <c r="AC18" s="123"/>
    </row>
    <row r="19" spans="1:29" s="124" customFormat="1" ht="10.5">
      <c r="A19" s="123"/>
      <c r="B19" s="128"/>
      <c r="C19" s="33"/>
      <c r="D19" s="26" t="s">
        <v>5</v>
      </c>
      <c r="E19" s="32"/>
      <c r="F19" s="71">
        <v>8</v>
      </c>
      <c r="G19" s="71">
        <v>9</v>
      </c>
      <c r="H19" s="71">
        <v>3</v>
      </c>
      <c r="I19" s="71">
        <v>0</v>
      </c>
      <c r="J19" s="71">
        <v>10</v>
      </c>
      <c r="K19" s="64">
        <f>IFERROR(F19/G19-1,"n/a")</f>
        <v>-0.11111111111111116</v>
      </c>
      <c r="L19" s="64">
        <f t="shared" si="0"/>
        <v>1.6666666666666665</v>
      </c>
      <c r="M19" s="64" t="str">
        <f>IFERROR(F19/I19-1,"n/a")</f>
        <v>n/a</v>
      </c>
      <c r="N19" s="60">
        <f>IFERROR(F19/J19-1,"n/a")</f>
        <v>-0.19999999999999996</v>
      </c>
      <c r="O19" s="68">
        <f>'Nov-23'!O19+'Dec-23'!F19</f>
        <v>708</v>
      </c>
      <c r="P19" s="68">
        <f>'Nov-23'!P19+'Dec-23'!G19</f>
        <v>658</v>
      </c>
      <c r="Q19" s="68">
        <f>'Nov-23'!Q19+'Dec-23'!H19</f>
        <v>47</v>
      </c>
      <c r="R19" s="68">
        <f>'Nov-23'!R19+'Dec-23'!I19</f>
        <v>10</v>
      </c>
      <c r="S19" s="68">
        <f>'Nov-23'!S19+'Dec-23'!J19</f>
        <v>290</v>
      </c>
      <c r="T19" s="64">
        <f>IFERROR(O19/P19-1,"n/a")</f>
        <v>7.5987841945288848E-2</v>
      </c>
      <c r="U19" s="64">
        <f>IFERROR(O19/Q19-1,"n/a")</f>
        <v>14.063829787234043</v>
      </c>
      <c r="V19" s="64">
        <f>IFERROR(O19/R19-1,"n/a")</f>
        <v>69.8</v>
      </c>
      <c r="W19" s="60">
        <f>IFERROR(O19/S19-1,"n/a")</f>
        <v>1.4413793103448276</v>
      </c>
      <c r="X19" s="68">
        <v>658</v>
      </c>
      <c r="Y19" s="68">
        <v>47</v>
      </c>
      <c r="Z19" s="68">
        <v>9</v>
      </c>
      <c r="AA19" s="135">
        <v>290</v>
      </c>
      <c r="AB19" s="123"/>
      <c r="AC19" s="123"/>
    </row>
    <row r="20" spans="1:29" s="124" customFormat="1" ht="10.5">
      <c r="A20" s="123"/>
      <c r="B20" s="128"/>
      <c r="C20" s="33"/>
      <c r="D20" s="26" t="s">
        <v>11</v>
      </c>
      <c r="E20" s="32"/>
      <c r="F20" s="71">
        <v>7403</v>
      </c>
      <c r="G20" s="71">
        <v>6763</v>
      </c>
      <c r="H20" s="71">
        <v>864</v>
      </c>
      <c r="I20" s="71">
        <v>0</v>
      </c>
      <c r="J20" s="71">
        <v>10787</v>
      </c>
      <c r="K20" s="64">
        <f>IFERROR(F20/G20-1,"n/a")</f>
        <v>9.4632559515008152E-2</v>
      </c>
      <c r="L20" s="64">
        <f t="shared" si="0"/>
        <v>7.5682870370370363</v>
      </c>
      <c r="M20" s="64" t="str">
        <f>IFERROR(F20/I20-1,"n/a")</f>
        <v>n/a</v>
      </c>
      <c r="N20" s="60">
        <f t="shared" ref="N20:N28" si="1">IFERROR(F20/J20-1,"n/a")</f>
        <v>-0.31371094836377122</v>
      </c>
      <c r="O20" s="68">
        <f>'Nov-23'!O20+'Dec-23'!F20</f>
        <v>1277526</v>
      </c>
      <c r="P20" s="68">
        <f>'Nov-23'!P20+'Dec-23'!G20</f>
        <v>887495</v>
      </c>
      <c r="Q20" s="68">
        <f>'Nov-23'!Q20+'Dec-23'!H20</f>
        <v>17541</v>
      </c>
      <c r="R20" s="68">
        <f>'Nov-23'!R20+'Dec-23'!I20</f>
        <v>10047</v>
      </c>
      <c r="S20" s="68">
        <f>'Nov-23'!S20+'Dec-23'!J20</f>
        <v>585930</v>
      </c>
      <c r="T20" s="64">
        <f>IFERROR(O20/P20-1,"n/a")</f>
        <v>0.43947402520577583</v>
      </c>
      <c r="U20" s="64">
        <f>IFERROR(O20/Q20-1,"n/a")</f>
        <v>71.830853429108942</v>
      </c>
      <c r="V20" s="64">
        <f>IFERROR(O20/R20-1,"n/a")</f>
        <v>126.15497163332338</v>
      </c>
      <c r="W20" s="60">
        <f>IFERROR(O20/S20-1,"n/a")</f>
        <v>1.1803389483385387</v>
      </c>
      <c r="X20" s="68">
        <v>887495</v>
      </c>
      <c r="Y20" s="68">
        <v>17541</v>
      </c>
      <c r="Z20" s="68">
        <v>10046.999999999998</v>
      </c>
      <c r="AA20" s="135">
        <v>585930</v>
      </c>
      <c r="AB20" s="123"/>
      <c r="AC20" s="123"/>
    </row>
    <row r="21" spans="1:29" s="124" customFormat="1" ht="10.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6"/>
      <c r="AB21" s="123"/>
      <c r="AC21" s="123"/>
    </row>
    <row r="22" spans="1:29" s="124" customFormat="1" ht="10.5">
      <c r="A22" s="123"/>
      <c r="B22" s="128"/>
      <c r="C22" s="33"/>
      <c r="D22" s="26" t="s">
        <v>5</v>
      </c>
      <c r="E22" s="34"/>
      <c r="F22" s="71">
        <v>128</v>
      </c>
      <c r="G22" s="71">
        <v>67</v>
      </c>
      <c r="H22" s="71">
        <v>25</v>
      </c>
      <c r="I22" s="71">
        <v>0</v>
      </c>
      <c r="J22" s="71">
        <v>20</v>
      </c>
      <c r="K22" s="64">
        <f>IFERROR(F22/G22-1,"n/a")</f>
        <v>0.91044776119402981</v>
      </c>
      <c r="L22" s="64">
        <f t="shared" si="0"/>
        <v>4.12</v>
      </c>
      <c r="M22" s="64" t="str">
        <f>IFERROR(F22/I22-1,"n/a")</f>
        <v>n/a</v>
      </c>
      <c r="N22" s="60">
        <f t="shared" si="1"/>
        <v>5.4</v>
      </c>
      <c r="O22" s="68">
        <f>'Nov-23'!O22+'Dec-23'!F22</f>
        <v>1499</v>
      </c>
      <c r="P22" s="68">
        <f>'Nov-23'!P22+'Dec-23'!G22</f>
        <v>891</v>
      </c>
      <c r="Q22" s="68">
        <f>'Nov-23'!Q22+'Dec-23'!H22</f>
        <v>283</v>
      </c>
      <c r="R22" s="68">
        <f>'Nov-23'!R22+'Dec-23'!I22</f>
        <v>205</v>
      </c>
      <c r="S22" s="68">
        <f>'Nov-23'!S22+'Dec-23'!J22</f>
        <v>1061</v>
      </c>
      <c r="T22" s="64">
        <f>IFERROR(O22/P22-1,"n/a")</f>
        <v>0.68237934904601572</v>
      </c>
      <c r="U22" s="64">
        <f>IFERROR(O22/Q22-1,"n/a")</f>
        <v>4.2968197879858661</v>
      </c>
      <c r="V22" s="64">
        <f>IFERROR(O22/R22-1,"n/a")</f>
        <v>6.3121951219512198</v>
      </c>
      <c r="W22" s="60">
        <f>IFERROR(O22/S22-1,"n/a")</f>
        <v>0.41281809613572107</v>
      </c>
      <c r="X22" s="68">
        <v>895</v>
      </c>
      <c r="Y22" s="68">
        <v>283</v>
      </c>
      <c r="Z22" s="68">
        <v>43</v>
      </c>
      <c r="AA22" s="135">
        <v>827</v>
      </c>
      <c r="AB22" s="123"/>
      <c r="AC22" s="123"/>
    </row>
    <row r="23" spans="1:29" s="124" customFormat="1" ht="10.5">
      <c r="A23" s="123"/>
      <c r="B23" s="128"/>
      <c r="C23" s="33"/>
      <c r="D23" s="26" t="s">
        <v>11</v>
      </c>
      <c r="E23" s="32"/>
      <c r="F23" s="71">
        <v>383396</v>
      </c>
      <c r="G23" s="71">
        <v>215490</v>
      </c>
      <c r="H23" s="71">
        <v>39214</v>
      </c>
      <c r="I23" s="71">
        <v>0</v>
      </c>
      <c r="J23" s="71">
        <v>58943</v>
      </c>
      <c r="K23" s="64">
        <f>IFERROR(F23/G23-1,"n/a")</f>
        <v>0.77918232864634085</v>
      </c>
      <c r="L23" s="64">
        <f t="shared" si="0"/>
        <v>8.7770184117917065</v>
      </c>
      <c r="M23" s="64" t="str">
        <f>IFERROR(F23/I23-1,"n/a")</f>
        <v>n/a</v>
      </c>
      <c r="N23" s="60">
        <f t="shared" si="1"/>
        <v>5.5045213172047571</v>
      </c>
      <c r="O23" s="68">
        <f>'Nov-23'!O23+'Dec-23'!F23</f>
        <v>4440466</v>
      </c>
      <c r="P23" s="68">
        <f>'Nov-23'!P23+'Dec-23'!G23</f>
        <v>2159250</v>
      </c>
      <c r="Q23" s="68">
        <f>'Nov-23'!Q23+'Dec-23'!H23</f>
        <v>465109</v>
      </c>
      <c r="R23" s="68">
        <f>'Nov-23'!R23+'Dec-23'!I23</f>
        <v>545974</v>
      </c>
      <c r="S23" s="68">
        <f>'Nov-23'!S23+'Dec-23'!J23</f>
        <v>3220857</v>
      </c>
      <c r="T23" s="64">
        <f>IFERROR(O23/P23-1,"n/a")</f>
        <v>1.0564853537107792</v>
      </c>
      <c r="U23" s="64">
        <f>IFERROR(O23/Q23-1,"n/a")</f>
        <v>8.5471513129180465</v>
      </c>
      <c r="V23" s="64">
        <f>IFERROR(O23/R23-1,"n/a")</f>
        <v>7.1331089026217374</v>
      </c>
      <c r="W23" s="60">
        <f>IFERROR(O23/S23-1,"n/a")</f>
        <v>0.37865977905880333</v>
      </c>
      <c r="X23" s="68">
        <v>2165161</v>
      </c>
      <c r="Y23" s="68">
        <v>465109</v>
      </c>
      <c r="Z23" s="68">
        <v>140552</v>
      </c>
      <c r="AA23" s="135">
        <v>2552942</v>
      </c>
      <c r="AB23" s="123"/>
      <c r="AC23" s="123"/>
    </row>
    <row r="24" spans="1:29" s="124" customFormat="1" ht="10.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6"/>
      <c r="AB24" s="123"/>
      <c r="AC24" s="123"/>
    </row>
    <row r="25" spans="1:29" s="124" customFormat="1" ht="10.5">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'Nov-23'!O25+'Dec-23'!F25</f>
        <v>21</v>
      </c>
      <c r="P25" s="68">
        <f>'Nov-23'!P25+'Dec-23'!G25</f>
        <v>9</v>
      </c>
      <c r="Q25" s="68">
        <f>'Nov-23'!Q25+'Dec-23'!H25</f>
        <v>0</v>
      </c>
      <c r="R25" s="68">
        <f>'Nov-23'!R25+'Dec-23'!I25</f>
        <v>0</v>
      </c>
      <c r="S25" s="68">
        <f>'Nov-23'!S25+'Dec-23'!J25</f>
        <v>16</v>
      </c>
      <c r="T25" s="64">
        <f>IFERROR(O25/P25-1,"n/a")</f>
        <v>1.3333333333333335</v>
      </c>
      <c r="U25" s="64" t="str">
        <f>IFERROR(O25/Q25-1,"n/a")</f>
        <v>n/a</v>
      </c>
      <c r="V25" s="64" t="str">
        <f>IFERROR(O25/R25-1,"n/a")</f>
        <v>n/a</v>
      </c>
      <c r="W25" s="60">
        <f>IFERROR(O25/S25-1,"n/a")</f>
        <v>0.3125</v>
      </c>
      <c r="X25" s="68">
        <v>9</v>
      </c>
      <c r="Y25" s="68">
        <v>0</v>
      </c>
      <c r="Z25" s="68">
        <v>0</v>
      </c>
      <c r="AA25" s="135">
        <v>16</v>
      </c>
      <c r="AB25" s="123"/>
      <c r="AC25" s="123"/>
    </row>
    <row r="26" spans="1:29" s="124" customFormat="1" ht="10.5">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'Nov-23'!O26+'Dec-23'!F26</f>
        <v>38626</v>
      </c>
      <c r="P26" s="68">
        <f>'Nov-23'!P26+'Dec-23'!G26</f>
        <v>15637</v>
      </c>
      <c r="Q26" s="68">
        <f>'Nov-23'!Q26+'Dec-23'!H26</f>
        <v>0</v>
      </c>
      <c r="R26" s="68">
        <f>'Nov-23'!R26+'Dec-23'!I26</f>
        <v>0</v>
      </c>
      <c r="S26" s="68">
        <f>'Nov-23'!S26+'Dec-23'!J26</f>
        <v>20248</v>
      </c>
      <c r="T26" s="64">
        <f>IFERROR(O26/P26-1,"n/a")</f>
        <v>1.4701669118117286</v>
      </c>
      <c r="U26" s="64" t="str">
        <f>IFERROR(O26/Q26-1,"n/a")</f>
        <v>n/a</v>
      </c>
      <c r="V26" s="64" t="str">
        <f>IFERROR(O26/R26-1,"n/a")</f>
        <v>n/a</v>
      </c>
      <c r="W26" s="60">
        <f>IFERROR(O26/S26-1,"n/a")</f>
        <v>0.90764519952587919</v>
      </c>
      <c r="X26" s="68">
        <v>15637</v>
      </c>
      <c r="Y26" s="68">
        <v>0</v>
      </c>
      <c r="Z26" s="68">
        <v>0</v>
      </c>
      <c r="AA26" s="137">
        <v>20248</v>
      </c>
      <c r="AB26" s="123"/>
      <c r="AC26" s="123"/>
    </row>
    <row r="27" spans="1:29" s="124" customFormat="1" ht="10.9" thickBot="1">
      <c r="A27" s="123"/>
      <c r="B27" s="128"/>
      <c r="C27" s="35" t="s">
        <v>12</v>
      </c>
      <c r="D27" s="36"/>
      <c r="E27" s="37"/>
      <c r="F27" s="75">
        <f t="shared" ref="F27:J28" si="2">F13+F16+F19+F22+F25</f>
        <v>377</v>
      </c>
      <c r="G27" s="75">
        <f t="shared" si="2"/>
        <v>273</v>
      </c>
      <c r="H27" s="75">
        <f t="shared" si="2"/>
        <v>207</v>
      </c>
      <c r="I27" s="75">
        <f t="shared" si="2"/>
        <v>6</v>
      </c>
      <c r="J27" s="75">
        <f t="shared" si="2"/>
        <v>277</v>
      </c>
      <c r="K27" s="66">
        <f>IFERROR(F27/G27-1,"n/a")</f>
        <v>0.38095238095238093</v>
      </c>
      <c r="L27" s="66">
        <f t="shared" si="0"/>
        <v>0.82125603864734309</v>
      </c>
      <c r="M27" s="66">
        <f>IFERROR(F27/I27-1,"n/a")</f>
        <v>61.833333333333336</v>
      </c>
      <c r="N27" s="62">
        <f t="shared" si="1"/>
        <v>0.36101083032490977</v>
      </c>
      <c r="O27" s="75">
        <f t="shared" ref="O27:S28" si="3">O13+O16+O19+O22+O25</f>
        <v>4431</v>
      </c>
      <c r="P27" s="75">
        <f t="shared" si="3"/>
        <v>3616</v>
      </c>
      <c r="Q27" s="75">
        <f t="shared" si="3"/>
        <v>1049</v>
      </c>
      <c r="R27" s="75">
        <f t="shared" si="3"/>
        <v>820</v>
      </c>
      <c r="S27" s="75">
        <f t="shared" si="3"/>
        <v>3544</v>
      </c>
      <c r="T27" s="66">
        <f>IFERROR(O27/P27-1,"n/a")</f>
        <v>0.22538716814159288</v>
      </c>
      <c r="U27" s="66">
        <f>IFERROR(O27/Q27-1,"n/a")</f>
        <v>3.2240228789323169</v>
      </c>
      <c r="V27" s="66">
        <f>IFERROR(O27/R27-1,"n/a")</f>
        <v>4.4036585365853655</v>
      </c>
      <c r="W27" s="62">
        <f>IFERROR(O27/S27-1,"n/a")</f>
        <v>0.25028216704288941</v>
      </c>
      <c r="X27" s="75">
        <f>X13+X16+X19+X22+X25</f>
        <v>3620</v>
      </c>
      <c r="Y27" s="46">
        <f t="shared" ref="Y27:AA28" si="4">Y13+Y16+Y19+Y22+Y25</f>
        <v>1054</v>
      </c>
      <c r="Z27" s="46">
        <f t="shared" si="4"/>
        <v>657</v>
      </c>
      <c r="AA27" s="80">
        <f t="shared" si="4"/>
        <v>3310</v>
      </c>
      <c r="AB27" s="123"/>
      <c r="AC27" s="123"/>
    </row>
    <row r="28" spans="1:29" s="124" customFormat="1" ht="11.25" thickTop="1" thickBot="1">
      <c r="A28" s="123"/>
      <c r="B28" s="128"/>
      <c r="C28" s="38" t="s">
        <v>13</v>
      </c>
      <c r="D28" s="39"/>
      <c r="E28" s="40"/>
      <c r="F28" s="76">
        <f t="shared" si="2"/>
        <v>1087969</v>
      </c>
      <c r="G28" s="76">
        <f t="shared" si="2"/>
        <v>762932</v>
      </c>
      <c r="H28" s="76">
        <f t="shared" si="2"/>
        <v>307043</v>
      </c>
      <c r="I28" s="76">
        <f t="shared" si="2"/>
        <v>2141</v>
      </c>
      <c r="J28" s="76">
        <f t="shared" si="2"/>
        <v>632077</v>
      </c>
      <c r="K28" s="67">
        <f>IFERROR(F28/G28-1,"n/a")</f>
        <v>0.42603665857507611</v>
      </c>
      <c r="L28" s="67">
        <f t="shared" si="0"/>
        <v>2.5433766605980268</v>
      </c>
      <c r="M28" s="67">
        <f>IFERROR(F28/I28-1,"n/a")</f>
        <v>507.1592713685194</v>
      </c>
      <c r="N28" s="63">
        <f t="shared" si="1"/>
        <v>0.72126022620661723</v>
      </c>
      <c r="O28" s="76">
        <f t="shared" si="3"/>
        <v>12649840</v>
      </c>
      <c r="P28" s="76">
        <f t="shared" si="3"/>
        <v>7620758</v>
      </c>
      <c r="Q28" s="76">
        <f t="shared" si="3"/>
        <v>1548386</v>
      </c>
      <c r="R28" s="76">
        <f t="shared" si="3"/>
        <v>1719580</v>
      </c>
      <c r="S28" s="76">
        <f t="shared" si="3"/>
        <v>9796644</v>
      </c>
      <c r="T28" s="67">
        <f>IFERROR(O28/P28-1,"n/a")</f>
        <v>0.65991886896290364</v>
      </c>
      <c r="U28" s="67">
        <f>IFERROR(O28/Q28-1,"n/a")</f>
        <v>7.1696941202000026</v>
      </c>
      <c r="V28" s="67">
        <f>IFERROR(O28/R28-1,"n/a")</f>
        <v>6.3563544586468792</v>
      </c>
      <c r="W28" s="63">
        <f>IFERROR(O28/S28-1,"n/a")</f>
        <v>0.29124218456851136</v>
      </c>
      <c r="X28" s="76">
        <f>X14+X17+X20+X23+X26</f>
        <v>7626669</v>
      </c>
      <c r="Y28" s="47">
        <f t="shared" si="4"/>
        <v>1552483</v>
      </c>
      <c r="Z28" s="47">
        <f t="shared" si="4"/>
        <v>1314158</v>
      </c>
      <c r="AA28" s="81">
        <f t="shared" si="4"/>
        <v>9152531</v>
      </c>
      <c r="AB28" s="123"/>
      <c r="AC28" s="123"/>
    </row>
    <row r="29" spans="1:29" s="124" customFormat="1" ht="10.9"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5">
      <c r="A33" s="123"/>
      <c r="B33" s="123"/>
      <c r="C33" s="27" t="s">
        <v>7</v>
      </c>
      <c r="D33" s="28"/>
      <c r="E33" s="28"/>
      <c r="F33" s="157" t="str">
        <f>F9</f>
        <v>December</v>
      </c>
      <c r="G33" s="157"/>
      <c r="H33" s="157"/>
      <c r="I33" s="157"/>
      <c r="J33" s="157"/>
      <c r="K33" s="157"/>
      <c r="L33" s="157"/>
      <c r="M33" s="157"/>
      <c r="N33" s="158"/>
      <c r="O33" s="160" t="str">
        <f>"April to "&amp;D4&amp;" (YTD)"</f>
        <v>April to December (YTD)</v>
      </c>
      <c r="P33" s="161"/>
      <c r="Q33" s="161"/>
      <c r="R33" s="161"/>
      <c r="S33" s="161"/>
      <c r="T33" s="161"/>
      <c r="U33" s="161"/>
      <c r="V33" s="161"/>
      <c r="W33" s="162"/>
      <c r="X33" s="156" t="s">
        <v>58</v>
      </c>
      <c r="Y33" s="157"/>
      <c r="Z33" s="157"/>
      <c r="AA33" s="159"/>
    </row>
    <row r="34" spans="1:29" s="124" customFormat="1" ht="10.5">
      <c r="A34" s="123"/>
      <c r="B34" s="123"/>
      <c r="C34" s="29"/>
      <c r="D34" s="30"/>
      <c r="E34" s="30"/>
      <c r="F34" s="151"/>
      <c r="G34" s="152"/>
      <c r="H34" s="152"/>
      <c r="I34" s="152"/>
      <c r="J34" s="152"/>
      <c r="K34" s="152"/>
      <c r="L34" s="152"/>
      <c r="M34" s="152"/>
      <c r="N34" s="153"/>
      <c r="O34" s="151"/>
      <c r="P34" s="152"/>
      <c r="Q34" s="152"/>
      <c r="R34" s="152"/>
      <c r="S34" s="152"/>
      <c r="T34" s="152"/>
      <c r="U34" s="152"/>
      <c r="V34" s="152"/>
      <c r="W34" s="153"/>
      <c r="X34" s="151"/>
      <c r="Y34" s="152"/>
      <c r="Z34" s="152"/>
      <c r="AA34" s="153"/>
    </row>
    <row r="35" spans="1:29" s="124" customFormat="1" ht="20.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5">
      <c r="A37" s="123"/>
      <c r="B37" s="123"/>
      <c r="C37" s="33"/>
      <c r="D37" s="26" t="s">
        <v>5</v>
      </c>
      <c r="E37" s="32"/>
      <c r="F37" s="74">
        <f t="shared" ref="F37:J38" si="5">F13</f>
        <v>229</v>
      </c>
      <c r="G37" s="74">
        <f t="shared" si="5"/>
        <v>191</v>
      </c>
      <c r="H37" s="74">
        <f t="shared" si="5"/>
        <v>172</v>
      </c>
      <c r="I37" s="74">
        <f t="shared" si="5"/>
        <v>0</v>
      </c>
      <c r="J37" s="74">
        <f t="shared" si="5"/>
        <v>200</v>
      </c>
      <c r="K37" s="64">
        <f>IFERROR(F37/G37-1,"n/a")</f>
        <v>0.19895287958115193</v>
      </c>
      <c r="L37" s="64">
        <f>IFERROR(F37/H37-1,"n/a")</f>
        <v>0.33139534883720922</v>
      </c>
      <c r="M37" s="64" t="str">
        <f>IFERROR(F37/I37-1,"n/a")</f>
        <v>n/a</v>
      </c>
      <c r="N37" s="60">
        <f>IFERROR(F37/J37-1,"n/a")</f>
        <v>0.14500000000000002</v>
      </c>
      <c r="O37" s="74">
        <f>'Nov-23'!O37+'Dec-23'!F37</f>
        <v>1100</v>
      </c>
      <c r="P37" s="74">
        <f>'Nov-23'!P37+'Dec-23'!G37</f>
        <v>956</v>
      </c>
      <c r="Q37" s="74">
        <f>'Nov-23'!Q37+'Dec-23'!H37</f>
        <v>515</v>
      </c>
      <c r="R37" s="74">
        <f>'Nov-23'!R37+'Dec-23'!I37</f>
        <v>42</v>
      </c>
      <c r="S37" s="74">
        <f>'Nov-23'!S37+'Dec-23'!J37</f>
        <v>1068</v>
      </c>
      <c r="T37" s="120">
        <f>IFERROR(O37/P37-1,"n/a")</f>
        <v>0.15062761506276146</v>
      </c>
      <c r="U37" s="120">
        <f>IFERROR(O37/Q37-1,"n/a")</f>
        <v>1.1359223300970873</v>
      </c>
      <c r="V37" s="120">
        <f>IFERROR(O37/R37-1,"n/a")</f>
        <v>25.19047619047619</v>
      </c>
      <c r="W37" s="121">
        <f>IFERROR(O37/S37-1,"n/a")</f>
        <v>2.9962546816479474E-2</v>
      </c>
      <c r="X37" s="89">
        <v>1486</v>
      </c>
      <c r="Y37" s="89">
        <v>1052</v>
      </c>
      <c r="Z37" s="70">
        <v>551</v>
      </c>
      <c r="AA37" s="78">
        <v>1584</v>
      </c>
      <c r="AC37" s="123"/>
    </row>
    <row r="38" spans="1:29" s="124" customFormat="1" ht="10.5">
      <c r="A38" s="123"/>
      <c r="B38" s="123"/>
      <c r="C38" s="33"/>
      <c r="D38" s="26" t="s">
        <v>11</v>
      </c>
      <c r="E38" s="32"/>
      <c r="F38" s="74">
        <f t="shared" si="5"/>
        <v>666281</v>
      </c>
      <c r="G38" s="74">
        <f t="shared" si="5"/>
        <v>518319</v>
      </c>
      <c r="H38" s="74">
        <f t="shared" si="5"/>
        <v>253217</v>
      </c>
      <c r="I38" s="74">
        <f t="shared" si="5"/>
        <v>0</v>
      </c>
      <c r="J38" s="74">
        <f t="shared" si="5"/>
        <v>506611</v>
      </c>
      <c r="K38" s="64">
        <f>IFERROR(F38/G38-1,"n/a")</f>
        <v>0.28546512861770457</v>
      </c>
      <c r="L38" s="64">
        <f>IFERROR(F38/H38-1,"n/a")</f>
        <v>1.6312648834793873</v>
      </c>
      <c r="M38" s="64" t="str">
        <f>IFERROR(F38/I38-1,"n/a")</f>
        <v>n/a</v>
      </c>
      <c r="N38" s="60">
        <f>IFERROR(F38/J38-1,"n/a")</f>
        <v>0.31517278543103089</v>
      </c>
      <c r="O38" s="74">
        <f>'Nov-23'!O38+'Dec-23'!F38</f>
        <v>3694353</v>
      </c>
      <c r="P38" s="74">
        <f>'Nov-23'!P38+'Dec-23'!G38</f>
        <v>2832755</v>
      </c>
      <c r="Q38" s="74">
        <f>'Nov-23'!Q38+'Dec-23'!H38</f>
        <v>763201</v>
      </c>
      <c r="R38" s="74">
        <f>'Nov-23'!R38+'Dec-23'!I38</f>
        <v>0</v>
      </c>
      <c r="S38" s="74">
        <f>'Nov-23'!S38+'Dec-23'!J38</f>
        <v>3119972</v>
      </c>
      <c r="T38" s="120">
        <f>IFERROR(O38/P38-1,"n/a")</f>
        <v>0.30415549526874019</v>
      </c>
      <c r="U38" s="120">
        <f>IFERROR(O38/Q38-1,"n/a")</f>
        <v>3.8406029342204739</v>
      </c>
      <c r="V38" s="120" t="str">
        <f>IFERROR(O38/R38-1,"n/a")</f>
        <v>n/a</v>
      </c>
      <c r="W38" s="121">
        <f>IFERROR(O38/S38-1,"n/a")</f>
        <v>0.18409812652164836</v>
      </c>
      <c r="X38" s="89">
        <v>4370939</v>
      </c>
      <c r="Y38" s="89">
        <v>1527970</v>
      </c>
      <c r="Z38" s="84">
        <v>1092884</v>
      </c>
      <c r="AA38" s="78">
        <v>4234259</v>
      </c>
      <c r="AC38" s="123"/>
    </row>
    <row r="39" spans="1:29" s="124" customFormat="1" ht="10.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5">
      <c r="A40" s="123"/>
      <c r="B40" s="123"/>
      <c r="C40" s="33"/>
      <c r="D40" s="26" t="s">
        <v>5</v>
      </c>
      <c r="E40" s="32"/>
      <c r="F40" s="74">
        <f t="shared" ref="F40:J41" si="6">F16</f>
        <v>12</v>
      </c>
      <c r="G40" s="74">
        <f t="shared" si="6"/>
        <v>6</v>
      </c>
      <c r="H40" s="74">
        <f t="shared" si="6"/>
        <v>7</v>
      </c>
      <c r="I40" s="74">
        <f t="shared" si="6"/>
        <v>6</v>
      </c>
      <c r="J40" s="74">
        <f t="shared" si="6"/>
        <v>47</v>
      </c>
      <c r="K40" s="64">
        <f>IFERROR(F40/G40-1,"n/a")</f>
        <v>1</v>
      </c>
      <c r="L40" s="64">
        <f>IFERROR(F40/H40-1,"n/a")</f>
        <v>0.71428571428571419</v>
      </c>
      <c r="M40" s="64">
        <f>IFERROR(F40/I40-1,"n/a")</f>
        <v>1</v>
      </c>
      <c r="N40" s="60">
        <f>IFERROR(F40/J40-1,"n/a")</f>
        <v>-0.74468085106382986</v>
      </c>
      <c r="O40" s="74">
        <f>'Nov-23'!O40+'Dec-23'!F40</f>
        <v>546</v>
      </c>
      <c r="P40" s="74">
        <f>'Nov-23'!P40+'Dec-23'!G40</f>
        <v>536</v>
      </c>
      <c r="Q40" s="74">
        <f>'Nov-23'!Q40+'Dec-23'!H40</f>
        <v>192</v>
      </c>
      <c r="R40" s="74">
        <f>'Nov-23'!R40+'Dec-23'!I40</f>
        <v>44</v>
      </c>
      <c r="S40" s="74">
        <f>'Nov-23'!S40+'Dec-23'!J40</f>
        <v>570</v>
      </c>
      <c r="T40" s="120">
        <f>IFERROR(O40/P40-1,"n/a")</f>
        <v>1.8656716417910557E-2</v>
      </c>
      <c r="U40" s="120">
        <f>IFERROR(O40/Q40-1,"n/a")</f>
        <v>1.84375</v>
      </c>
      <c r="V40" s="120">
        <f>IFERROR(O40/R40-1,"n/a")</f>
        <v>11.409090909090908</v>
      </c>
      <c r="W40" s="121">
        <f>IFERROR(O40/S40-1,"n/a")</f>
        <v>-4.2105263157894757E-2</v>
      </c>
      <c r="X40" s="89">
        <v>563</v>
      </c>
      <c r="Y40" s="89">
        <v>226</v>
      </c>
      <c r="Z40" s="70">
        <v>66</v>
      </c>
      <c r="AA40" s="78">
        <v>573</v>
      </c>
      <c r="AC40" s="123"/>
    </row>
    <row r="41" spans="1:29" s="124" customFormat="1" ht="10.5">
      <c r="A41" s="123"/>
      <c r="B41" s="123"/>
      <c r="C41" s="33"/>
      <c r="D41" s="26" t="s">
        <v>11</v>
      </c>
      <c r="E41" s="32"/>
      <c r="F41" s="74">
        <f t="shared" si="6"/>
        <v>30889</v>
      </c>
      <c r="G41" s="74">
        <f t="shared" si="6"/>
        <v>22360</v>
      </c>
      <c r="H41" s="74">
        <f t="shared" si="6"/>
        <v>13748</v>
      </c>
      <c r="I41" s="74">
        <f t="shared" si="6"/>
        <v>2141</v>
      </c>
      <c r="J41" s="74">
        <f t="shared" si="6"/>
        <v>55736</v>
      </c>
      <c r="K41" s="64">
        <f>IFERROR(F41/G41-1,"n/a")</f>
        <v>0.38144007155635062</v>
      </c>
      <c r="L41" s="64">
        <f>IFERROR(F41/H41-1,"n/a")</f>
        <v>1.2467995344777423</v>
      </c>
      <c r="M41" s="64">
        <f>IFERROR(F41/I41-1,"n/a")</f>
        <v>13.427370387669313</v>
      </c>
      <c r="N41" s="60">
        <f>IFERROR(F41/J41-1,"n/a")</f>
        <v>-0.44579804794028999</v>
      </c>
      <c r="O41" s="74">
        <f>'Nov-23'!O41+'Dec-23'!F41</f>
        <v>1577630</v>
      </c>
      <c r="P41" s="74">
        <f>'Nov-23'!P41+'Dec-23'!G41</f>
        <v>929455</v>
      </c>
      <c r="Q41" s="74">
        <f>'Nov-23'!Q41+'Dec-23'!H41</f>
        <v>292432</v>
      </c>
      <c r="R41" s="74">
        <f>'Nov-23'!R41+'Dec-23'!I41</f>
        <v>29562</v>
      </c>
      <c r="S41" s="74">
        <f>'Nov-23'!S41+'Dec-23'!J41</f>
        <v>1318159</v>
      </c>
      <c r="T41" s="120">
        <f>IFERROR(O41/P41-1,"n/a")</f>
        <v>0.69737104001807504</v>
      </c>
      <c r="U41" s="120">
        <f>IFERROR(O41/Q41-1,"n/a")</f>
        <v>4.3948610275209283</v>
      </c>
      <c r="V41" s="120">
        <f>IFERROR(O41/R41-1,"n/a")</f>
        <v>52.366822271835467</v>
      </c>
      <c r="W41" s="121">
        <f>IFERROR(O41/S41-1,"n/a")</f>
        <v>0.1968434763939706</v>
      </c>
      <c r="X41" s="89">
        <v>1012510</v>
      </c>
      <c r="Y41" s="89">
        <v>327926</v>
      </c>
      <c r="Z41" s="84">
        <v>80778</v>
      </c>
      <c r="AA41" s="78">
        <v>1361671</v>
      </c>
      <c r="AC41" s="123"/>
    </row>
    <row r="42" spans="1:29" s="124" customFormat="1" ht="10.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5">
      <c r="A43" s="123"/>
      <c r="B43" s="123"/>
      <c r="C43" s="33"/>
      <c r="D43" s="26" t="s">
        <v>5</v>
      </c>
      <c r="E43" s="32"/>
      <c r="F43" s="74">
        <f t="shared" ref="F43:J44" si="7">F19</f>
        <v>8</v>
      </c>
      <c r="G43" s="74">
        <f t="shared" si="7"/>
        <v>9</v>
      </c>
      <c r="H43" s="74">
        <f t="shared" si="7"/>
        <v>3</v>
      </c>
      <c r="I43" s="74">
        <f t="shared" si="7"/>
        <v>0</v>
      </c>
      <c r="J43" s="74">
        <f t="shared" si="7"/>
        <v>10</v>
      </c>
      <c r="K43" s="64">
        <f>IFERROR(F43/G43-1,"n/a")</f>
        <v>-0.11111111111111116</v>
      </c>
      <c r="L43" s="64">
        <f>IFERROR(F43/H43-1,"n/a")</f>
        <v>1.6666666666666665</v>
      </c>
      <c r="M43" s="64" t="str">
        <f>IFERROR(F43/I43-1,"n/a")</f>
        <v>n/a</v>
      </c>
      <c r="N43" s="60">
        <f>IFERROR(F43/J43-1,"n/a")</f>
        <v>-0.19999999999999996</v>
      </c>
      <c r="O43" s="74">
        <f>'Nov-23'!O43+'Dec-23'!F43</f>
        <v>685</v>
      </c>
      <c r="P43" s="74">
        <f>'Nov-23'!P43+'Dec-23'!G43</f>
        <v>646</v>
      </c>
      <c r="Q43" s="74">
        <f>'Nov-23'!Q43+'Dec-23'!H43</f>
        <v>47</v>
      </c>
      <c r="R43" s="74">
        <f>'Nov-23'!R43+'Dec-23'!I43</f>
        <v>7</v>
      </c>
      <c r="S43" s="74">
        <f>'Nov-23'!S43+'Dec-23'!J43</f>
        <v>284</v>
      </c>
      <c r="T43" s="120">
        <f>IFERROR(O43/P43-1,"n/a")</f>
        <v>6.0371517027863808E-2</v>
      </c>
      <c r="U43" s="120">
        <f>IFERROR(O43/Q43-1,"n/a")</f>
        <v>13.574468085106384</v>
      </c>
      <c r="V43" s="120">
        <f>IFERROR(O43/R43-1,"n/a")</f>
        <v>96.857142857142861</v>
      </c>
      <c r="W43" s="121">
        <f>IFERROR(O43/S43-1,"n/a")</f>
        <v>1.4119718309859155</v>
      </c>
      <c r="X43" s="89">
        <v>669</v>
      </c>
      <c r="Y43" s="89">
        <v>59</v>
      </c>
      <c r="Z43" s="70">
        <v>9</v>
      </c>
      <c r="AA43" s="78">
        <v>287</v>
      </c>
      <c r="AC43" s="123"/>
    </row>
    <row r="44" spans="1:29" s="124" customFormat="1" ht="10.5">
      <c r="A44" s="123"/>
      <c r="B44" s="123"/>
      <c r="C44" s="33"/>
      <c r="D44" s="26" t="s">
        <v>11</v>
      </c>
      <c r="E44" s="32"/>
      <c r="F44" s="74">
        <f t="shared" si="7"/>
        <v>7403</v>
      </c>
      <c r="G44" s="74">
        <f t="shared" si="7"/>
        <v>6763</v>
      </c>
      <c r="H44" s="74">
        <f t="shared" si="7"/>
        <v>864</v>
      </c>
      <c r="I44" s="74">
        <f t="shared" si="7"/>
        <v>0</v>
      </c>
      <c r="J44" s="74">
        <f t="shared" si="7"/>
        <v>10787</v>
      </c>
      <c r="K44" s="64">
        <f>IFERROR(F44/G44-1,"n/a")</f>
        <v>9.4632559515008152E-2</v>
      </c>
      <c r="L44" s="64">
        <f>IFERROR(F44/H44-1,"n/a")</f>
        <v>7.5682870370370363</v>
      </c>
      <c r="M44" s="64" t="str">
        <f>IFERROR(F44/I44-1,"n/a")</f>
        <v>n/a</v>
      </c>
      <c r="N44" s="60">
        <f>IFERROR(F44/J44-1,"n/a")</f>
        <v>-0.31371094836377122</v>
      </c>
      <c r="O44" s="74">
        <f>'Nov-23'!O44+'Dec-23'!F44</f>
        <v>1256680</v>
      </c>
      <c r="P44" s="74">
        <f>'Nov-23'!P44+'Dec-23'!G44</f>
        <v>884410</v>
      </c>
      <c r="Q44" s="74">
        <f>'Nov-23'!Q44+'Dec-23'!H44</f>
        <v>17541</v>
      </c>
      <c r="R44" s="74">
        <f>'Nov-23'!R44+'Dec-23'!I44</f>
        <v>8294</v>
      </c>
      <c r="S44" s="74">
        <f>'Nov-23'!S44+'Dec-23'!J44</f>
        <v>579446</v>
      </c>
      <c r="T44" s="120">
        <f>IFERROR(O44/P44-1,"n/a")</f>
        <v>0.42092468425277874</v>
      </c>
      <c r="U44" s="120">
        <f>IFERROR(O44/Q44-1,"n/a")</f>
        <v>70.642437717347931</v>
      </c>
      <c r="V44" s="120">
        <f>IFERROR(O44/R44-1,"n/a")</f>
        <v>150.51675910296601</v>
      </c>
      <c r="W44" s="121">
        <f>IFERROR(O44/S44-1,"n/a")</f>
        <v>1.1687611960389752</v>
      </c>
      <c r="X44" s="82">
        <v>905256</v>
      </c>
      <c r="Y44" s="82">
        <v>20626</v>
      </c>
      <c r="Z44" s="84">
        <v>10047</v>
      </c>
      <c r="AA44" s="78">
        <v>581199</v>
      </c>
      <c r="AC44" s="123"/>
    </row>
    <row r="45" spans="1:29" s="124" customFormat="1" ht="10.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5">
      <c r="A46" s="123"/>
      <c r="B46" s="123"/>
      <c r="C46" s="33"/>
      <c r="D46" s="26" t="s">
        <v>5</v>
      </c>
      <c r="E46" s="34"/>
      <c r="F46" s="74">
        <f t="shared" ref="F46:J47" si="8">F22</f>
        <v>128</v>
      </c>
      <c r="G46" s="74">
        <f t="shared" si="8"/>
        <v>67</v>
      </c>
      <c r="H46" s="74">
        <f t="shared" si="8"/>
        <v>25</v>
      </c>
      <c r="I46" s="74">
        <f t="shared" si="8"/>
        <v>0</v>
      </c>
      <c r="J46" s="74">
        <f t="shared" si="8"/>
        <v>20</v>
      </c>
      <c r="K46" s="64">
        <f>IFERROR(F46/G46-1,"n/a")</f>
        <v>0.91044776119402981</v>
      </c>
      <c r="L46" s="64">
        <f>IFERROR(F46/H46-1,"n/a")</f>
        <v>4.12</v>
      </c>
      <c r="M46" s="64" t="str">
        <f>IFERROR(F46/I46-1,"n/a")</f>
        <v>n/a</v>
      </c>
      <c r="N46" s="60">
        <f>IFERROR(F46/J46-1,"n/a")</f>
        <v>5.4</v>
      </c>
      <c r="O46" s="74">
        <f>'Nov-23'!O46+'Dec-23'!F46</f>
        <v>1212</v>
      </c>
      <c r="P46" s="74">
        <f>'Nov-23'!P46+'Dec-23'!G46</f>
        <v>838</v>
      </c>
      <c r="Q46" s="74">
        <f>'Nov-23'!Q46+'Dec-23'!H46</f>
        <v>283</v>
      </c>
      <c r="R46" s="74">
        <f>'Nov-23'!R46+'Dec-23'!I46</f>
        <v>0</v>
      </c>
      <c r="S46" s="74">
        <f>'Nov-23'!S46+'Dec-23'!J46</f>
        <v>738</v>
      </c>
      <c r="T46" s="120">
        <f>IFERROR(O46/P46-1,"n/a")</f>
        <v>0.44630071599045351</v>
      </c>
      <c r="U46" s="120">
        <f>IFERROR(O46/Q46-1,"n/a")</f>
        <v>3.2826855123674914</v>
      </c>
      <c r="V46" s="120" t="str">
        <f>IFERROR(O46/R46-1,"n/a")</f>
        <v>n/a</v>
      </c>
      <c r="W46" s="121">
        <f>IFERROR(O46/S46-1,"n/a")</f>
        <v>0.64227642276422769</v>
      </c>
      <c r="X46" s="89">
        <v>1129</v>
      </c>
      <c r="Y46" s="89">
        <v>336</v>
      </c>
      <c r="Z46" s="84">
        <v>43</v>
      </c>
      <c r="AA46" s="78">
        <v>781</v>
      </c>
      <c r="AC46" s="123"/>
    </row>
    <row r="47" spans="1:29" s="124" customFormat="1" ht="10.5">
      <c r="A47" s="123"/>
      <c r="B47" s="123"/>
      <c r="C47" s="33"/>
      <c r="D47" s="26" t="s">
        <v>11</v>
      </c>
      <c r="E47" s="32"/>
      <c r="F47" s="74">
        <f t="shared" si="8"/>
        <v>383396</v>
      </c>
      <c r="G47" s="74">
        <f t="shared" si="8"/>
        <v>215490</v>
      </c>
      <c r="H47" s="74">
        <f t="shared" si="8"/>
        <v>39214</v>
      </c>
      <c r="I47" s="74">
        <f t="shared" si="8"/>
        <v>0</v>
      </c>
      <c r="J47" s="74">
        <f t="shared" si="8"/>
        <v>58943</v>
      </c>
      <c r="K47" s="64">
        <f>IFERROR(F47/G47-1,"n/a")</f>
        <v>0.77918232864634085</v>
      </c>
      <c r="L47" s="64">
        <f>IFERROR(F47/H47-1,"n/a")</f>
        <v>8.7770184117917065</v>
      </c>
      <c r="M47" s="64" t="str">
        <f>IFERROR(F47/I47-1,"n/a")</f>
        <v>n/a</v>
      </c>
      <c r="N47" s="60">
        <f>IFERROR(F47/J47-1,"n/a")</f>
        <v>5.5045213172047571</v>
      </c>
      <c r="O47" s="74">
        <f>'Nov-23'!O47+'Dec-23'!F47</f>
        <v>3604192</v>
      </c>
      <c r="P47" s="74">
        <f>'Nov-23'!P47+'Dec-23'!G47</f>
        <v>2090796</v>
      </c>
      <c r="Q47" s="74">
        <f>'Nov-23'!Q47+'Dec-23'!H47</f>
        <v>465109</v>
      </c>
      <c r="R47" s="74">
        <f>'Nov-23'!R47+'Dec-23'!I47</f>
        <v>0</v>
      </c>
      <c r="S47" s="74">
        <f>'Nov-23'!S47+'Dec-23'!J47</f>
        <v>2301042</v>
      </c>
      <c r="T47" s="120">
        <f>IFERROR(O47/P47-1,"n/a")</f>
        <v>0.72383723710969416</v>
      </c>
      <c r="U47" s="120">
        <f>IFERROR(O47/Q47-1,"n/a")</f>
        <v>6.749134073948257</v>
      </c>
      <c r="V47" s="120" t="str">
        <f>IFERROR(O47/R47-1,"n/a")</f>
        <v>n/a</v>
      </c>
      <c r="W47" s="121">
        <f>IFERROR(O47/S47-1,"n/a")</f>
        <v>0.56633038423462057</v>
      </c>
      <c r="X47" s="82">
        <v>2932981</v>
      </c>
      <c r="Y47" s="82">
        <v>533563</v>
      </c>
      <c r="Z47" s="84">
        <v>140552</v>
      </c>
      <c r="AA47" s="78">
        <v>2441594</v>
      </c>
      <c r="AC47" s="123"/>
    </row>
    <row r="48" spans="1:29" s="124" customFormat="1" ht="10.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5">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'Nov-23'!O49+'Dec-23'!F49</f>
        <v>21</v>
      </c>
      <c r="P49" s="74">
        <f>'Nov-23'!P49+'Dec-23'!G49</f>
        <v>9</v>
      </c>
      <c r="Q49" s="74">
        <f>'Nov-23'!Q49+'Dec-23'!H49</f>
        <v>0</v>
      </c>
      <c r="R49" s="74">
        <f>'Nov-23'!R49+'Dec-23'!I49</f>
        <v>0</v>
      </c>
      <c r="S49" s="74">
        <f>'Nov-23'!S49+'Dec-23'!J49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5">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'Nov-23'!O50+'Dec-23'!F50</f>
        <v>38626</v>
      </c>
      <c r="P50" s="74">
        <f>'Nov-23'!P50+'Dec-23'!G50</f>
        <v>15637</v>
      </c>
      <c r="Q50" s="74">
        <f>'Nov-23'!Q50+'Dec-23'!H50</f>
        <v>0</v>
      </c>
      <c r="R50" s="74">
        <f>'Nov-23'!R50+'Dec-23'!I50</f>
        <v>0</v>
      </c>
      <c r="S50" s="74">
        <f>'Nov-23'!S50+'Dec-23'!J50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9" thickBot="1">
      <c r="C51" s="35" t="s">
        <v>12</v>
      </c>
      <c r="D51" s="36"/>
      <c r="E51" s="37"/>
      <c r="F51" s="75">
        <f>F37+F40+F43+F46+F49</f>
        <v>377</v>
      </c>
      <c r="G51" s="75">
        <f t="shared" ref="G51:J52" si="10">G37+G40+G43+G46+G49</f>
        <v>273</v>
      </c>
      <c r="H51" s="75">
        <f t="shared" si="10"/>
        <v>207</v>
      </c>
      <c r="I51" s="75">
        <f t="shared" si="10"/>
        <v>6</v>
      </c>
      <c r="J51" s="75">
        <f t="shared" si="10"/>
        <v>277</v>
      </c>
      <c r="K51" s="66">
        <f>IFERROR(F51/G51-1,"n/a")</f>
        <v>0.38095238095238093</v>
      </c>
      <c r="L51" s="66">
        <f>IFERROR(F51/H51-1,"n/a")</f>
        <v>0.82125603864734309</v>
      </c>
      <c r="M51" s="66">
        <f>IFERROR(F51/I51-1,"n/a")</f>
        <v>61.833333333333336</v>
      </c>
      <c r="N51" s="62">
        <f>IFERROR(F51/J51-1,"n/a")</f>
        <v>0.36101083032490977</v>
      </c>
      <c r="O51" s="75">
        <f t="shared" ref="O51:S52" si="11">O37+O40+O43+O46+O49</f>
        <v>3564</v>
      </c>
      <c r="P51" s="75">
        <f t="shared" si="11"/>
        <v>2985</v>
      </c>
      <c r="Q51" s="75">
        <f t="shared" si="11"/>
        <v>1037</v>
      </c>
      <c r="R51" s="75">
        <f t="shared" si="11"/>
        <v>93</v>
      </c>
      <c r="S51" s="75">
        <f t="shared" si="11"/>
        <v>2676</v>
      </c>
      <c r="T51" s="66">
        <f>IFERROR(O51/P51-1,"n/a")</f>
        <v>0.19396984924623117</v>
      </c>
      <c r="U51" s="66">
        <f>IFERROR(O51/Q51-1,"n/a")</f>
        <v>2.4368370298939248</v>
      </c>
      <c r="V51" s="66">
        <f>IFERROR(O51/R51-1,"n/a")</f>
        <v>37.322580645161288</v>
      </c>
      <c r="W51" s="62">
        <f>IFERROR(O51/S51-1,"n/a")</f>
        <v>0.33183856502242159</v>
      </c>
      <c r="X51" s="46">
        <f t="shared" ref="X51:Z52" si="12">X37+X40+X43+X46+X49</f>
        <v>3856</v>
      </c>
      <c r="Y51" s="46">
        <f t="shared" si="12"/>
        <v>1673</v>
      </c>
      <c r="Z51" s="46">
        <f t="shared" si="12"/>
        <v>669</v>
      </c>
      <c r="AA51" s="80">
        <f>AA37+AA40+AA43+AA46+AA49</f>
        <v>3241</v>
      </c>
      <c r="AC51" s="123"/>
    </row>
    <row r="52" spans="3:29" s="124" customFormat="1" ht="11.25" thickTop="1" thickBot="1">
      <c r="C52" s="38" t="s">
        <v>13</v>
      </c>
      <c r="D52" s="39"/>
      <c r="E52" s="40"/>
      <c r="F52" s="76">
        <f>F38+F41+F44+F47+F50</f>
        <v>1087969</v>
      </c>
      <c r="G52" s="76">
        <f t="shared" si="10"/>
        <v>762932</v>
      </c>
      <c r="H52" s="76">
        <f t="shared" si="10"/>
        <v>307043</v>
      </c>
      <c r="I52" s="76">
        <f t="shared" si="10"/>
        <v>2141</v>
      </c>
      <c r="J52" s="76">
        <f t="shared" si="10"/>
        <v>632077</v>
      </c>
      <c r="K52" s="67">
        <f>IFERROR(F52/G52-1,"n/a")</f>
        <v>0.42603665857507611</v>
      </c>
      <c r="L52" s="67">
        <f>IFERROR(F52/H52-1,"n/a")</f>
        <v>2.5433766605980268</v>
      </c>
      <c r="M52" s="67">
        <f>IFERROR(F52/I52-1,"n/a")</f>
        <v>507.1592713685194</v>
      </c>
      <c r="N52" s="63">
        <f>IFERROR(F52/J52-1,"n/a")</f>
        <v>0.72126022620661723</v>
      </c>
      <c r="O52" s="76">
        <f t="shared" si="11"/>
        <v>10171481</v>
      </c>
      <c r="P52" s="76">
        <f t="shared" si="11"/>
        <v>6753053</v>
      </c>
      <c r="Q52" s="76">
        <f t="shared" si="11"/>
        <v>1538283</v>
      </c>
      <c r="R52" s="76">
        <f t="shared" si="11"/>
        <v>37856</v>
      </c>
      <c r="S52" s="76">
        <f t="shared" si="11"/>
        <v>7338867</v>
      </c>
      <c r="T52" s="67">
        <f>IFERROR(O52/P52-1,"n/a")</f>
        <v>0.50620482321107207</v>
      </c>
      <c r="U52" s="118">
        <f>IFERROR(O52/Q52-1,"n/a")</f>
        <v>5.6122299992914177</v>
      </c>
      <c r="V52" s="118">
        <f>IFERROR(O52/R52-1,"n/a")</f>
        <v>267.68874154691463</v>
      </c>
      <c r="W52" s="119">
        <f>IFERROR(O52/S52-1,"n/a")</f>
        <v>0.38597429276208439</v>
      </c>
      <c r="X52" s="47">
        <f t="shared" si="12"/>
        <v>9237323</v>
      </c>
      <c r="Y52" s="47">
        <f t="shared" si="12"/>
        <v>2410085</v>
      </c>
      <c r="Z52" s="47">
        <f t="shared" si="12"/>
        <v>1324261</v>
      </c>
      <c r="AA52" s="81">
        <f>AA38+AA41+AA44+AA47+AA50</f>
        <v>8638971</v>
      </c>
      <c r="AC52" s="123"/>
    </row>
    <row r="53" spans="3:29" s="124" customFormat="1" ht="10.9" thickTop="1">
      <c r="AC53" s="123"/>
    </row>
    <row r="54" spans="3:29" s="124" customFormat="1" ht="10.5">
      <c r="P54" s="132"/>
      <c r="Q54" s="132"/>
      <c r="R54" s="132"/>
      <c r="S54" s="132"/>
      <c r="AC54" s="123"/>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customFormat="1" ht="15" customHeight="1"/>
    <row r="66" customFormat="1"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62566-5A57-4807-8BB9-3113484102BE}">
  <dimension ref="A1:AC66"/>
  <sheetViews>
    <sheetView showGridLines="0" topLeftCell="A14" zoomScaleNormal="100" workbookViewId="0">
      <selection activeCell="O37" sqref="O37"/>
    </sheetView>
  </sheetViews>
  <sheetFormatPr defaultColWidth="0" defaultRowHeight="15" customHeight="1" zeroHeight="1"/>
  <cols>
    <col min="1" max="2" width="4.1328125" customWidth="1"/>
    <col min="3" max="3" width="3.73046875" customWidth="1"/>
    <col min="4" max="4" width="8.86328125" customWidth="1"/>
    <col min="5" max="5" width="13" customWidth="1"/>
    <col min="6" max="6" width="11.1328125" bestFit="1" customWidth="1"/>
    <col min="7" max="7" width="10.265625" bestFit="1" customWidth="1"/>
    <col min="8" max="9" width="8.86328125" customWidth="1"/>
    <col min="10" max="10" width="10.265625" bestFit="1" customWidth="1"/>
    <col min="11" max="11" width="8" customWidth="1"/>
    <col min="12" max="12" width="8.86328125" bestFit="1" customWidth="1"/>
    <col min="13" max="14" width="8" customWidth="1"/>
    <col min="15" max="15" width="12" bestFit="1" customWidth="1"/>
    <col min="16" max="16" width="11.59765625" bestFit="1" customWidth="1"/>
    <col min="17" max="17" width="10.3984375" bestFit="1" customWidth="1"/>
    <col min="18" max="18" width="11.59765625" bestFit="1" customWidth="1"/>
    <col min="19" max="19" width="11.73046875" bestFit="1" customWidth="1"/>
    <col min="20" max="20" width="9.1328125" bestFit="1" customWidth="1"/>
    <col min="21" max="21" width="8.86328125" bestFit="1" customWidth="1"/>
    <col min="22" max="22" width="9" bestFit="1" customWidth="1"/>
    <col min="23" max="23" width="7.73046875" customWidth="1"/>
    <col min="24" max="24" width="13.3984375" bestFit="1" customWidth="1"/>
    <col min="25" max="25" width="13.265625" bestFit="1" customWidth="1"/>
    <col min="26" max="26" width="12.86328125" bestFit="1" customWidth="1"/>
    <col min="27" max="27" width="15.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45275</v>
      </c>
      <c r="AB3" s="25"/>
      <c r="AC3" s="9"/>
    </row>
    <row r="4" spans="1:29" ht="15.75">
      <c r="A4" s="9"/>
      <c r="B4" s="11" t="s">
        <v>7</v>
      </c>
      <c r="C4" s="26"/>
      <c r="D4" s="93" t="s">
        <v>27</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5">
      <c r="A9" s="123"/>
      <c r="C9" s="27" t="s">
        <v>7</v>
      </c>
      <c r="D9" s="28"/>
      <c r="E9" s="28"/>
      <c r="F9" s="154" t="str">
        <f>D4</f>
        <v>November</v>
      </c>
      <c r="G9" s="157"/>
      <c r="H9" s="157"/>
      <c r="I9" s="157"/>
      <c r="J9" s="157"/>
      <c r="K9" s="157"/>
      <c r="L9" s="157"/>
      <c r="M9" s="157"/>
      <c r="N9" s="158"/>
      <c r="O9" s="156" t="str">
        <f>"January to "&amp; D4</f>
        <v>January to November</v>
      </c>
      <c r="P9" s="157"/>
      <c r="Q9" s="157"/>
      <c r="R9" s="157"/>
      <c r="S9" s="157"/>
      <c r="T9" s="157"/>
      <c r="U9" s="157"/>
      <c r="V9" s="157"/>
      <c r="W9" s="157"/>
      <c r="X9" s="164" t="s">
        <v>57</v>
      </c>
      <c r="Y9" s="157"/>
      <c r="Z9" s="157"/>
      <c r="AA9" s="159"/>
      <c r="AB9" s="123"/>
      <c r="AC9" s="123"/>
    </row>
    <row r="10" spans="1:29" s="124" customFormat="1" ht="10.5">
      <c r="A10" s="123"/>
      <c r="B10" s="125"/>
      <c r="C10" s="29"/>
      <c r="D10" s="30"/>
      <c r="E10" s="30"/>
      <c r="F10" s="29"/>
      <c r="G10" s="30"/>
      <c r="H10" s="30"/>
      <c r="I10" s="30"/>
      <c r="J10" s="30"/>
      <c r="K10" s="30"/>
      <c r="L10" s="30"/>
      <c r="M10" s="30"/>
      <c r="N10" s="56"/>
      <c r="O10" s="30"/>
      <c r="P10" s="30"/>
      <c r="Q10" s="30"/>
      <c r="R10" s="30"/>
      <c r="S10" s="30"/>
      <c r="T10" s="30"/>
      <c r="U10" s="30"/>
      <c r="V10" s="30"/>
      <c r="W10" s="30"/>
      <c r="X10" s="29"/>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3" t="s">
        <v>101</v>
      </c>
      <c r="X11" s="139">
        <v>2022</v>
      </c>
      <c r="Y11" s="53">
        <v>2021</v>
      </c>
      <c r="Z11" s="52">
        <v>2020</v>
      </c>
      <c r="AA11" s="77">
        <v>2019</v>
      </c>
      <c r="AB11" s="126"/>
      <c r="AC11" s="126"/>
    </row>
    <row r="12" spans="1:29" s="124" customFormat="1" ht="10.5">
      <c r="A12" s="123"/>
      <c r="B12" s="128"/>
      <c r="C12" s="31" t="s">
        <v>108</v>
      </c>
      <c r="D12" s="26"/>
      <c r="E12" s="32"/>
      <c r="F12" s="26"/>
      <c r="G12" s="26"/>
      <c r="H12" s="26"/>
      <c r="I12" s="26"/>
      <c r="J12" s="26"/>
      <c r="K12" s="26"/>
      <c r="L12" s="26"/>
      <c r="M12" s="26"/>
      <c r="N12" s="32"/>
      <c r="O12" s="26"/>
      <c r="P12" s="26"/>
      <c r="Q12" s="26"/>
      <c r="R12" s="26"/>
      <c r="S12" s="26"/>
      <c r="T12" s="26"/>
      <c r="U12" s="26"/>
      <c r="V12" s="26"/>
      <c r="W12" s="26"/>
      <c r="X12" s="33"/>
      <c r="Y12" s="26"/>
      <c r="Z12" s="26"/>
      <c r="AA12" s="32"/>
      <c r="AB12" s="123"/>
      <c r="AC12" s="123"/>
    </row>
    <row r="13" spans="1:29" s="124" customFormat="1" ht="10.5">
      <c r="A13" s="123"/>
      <c r="B13" s="128"/>
      <c r="C13" s="33"/>
      <c r="D13" s="26" t="s">
        <v>5</v>
      </c>
      <c r="E13" s="32"/>
      <c r="F13" s="71">
        <v>165</v>
      </c>
      <c r="G13" s="71">
        <v>144</v>
      </c>
      <c r="H13" s="71">
        <v>115</v>
      </c>
      <c r="I13" s="71">
        <v>0</v>
      </c>
      <c r="J13" s="71">
        <v>172</v>
      </c>
      <c r="K13" s="64">
        <f>IFERROR(F13/G13-1,"n/a")</f>
        <v>0.14583333333333326</v>
      </c>
      <c r="L13" s="64">
        <f t="shared" ref="L13:L28" si="0">IFERROR(F13/H13-1,"n/a")</f>
        <v>0.43478260869565211</v>
      </c>
      <c r="M13" s="64" t="str">
        <f>IFERROR(F13/I13-1,"n/a")</f>
        <v>n/a</v>
      </c>
      <c r="N13" s="60">
        <f>IFERROR(F13/J13-1,"n/a")</f>
        <v>-4.0697674418604612E-2</v>
      </c>
      <c r="O13" s="68">
        <f>'Oct-23'!O13+'Nov-23'!F13</f>
        <v>1401</v>
      </c>
      <c r="P13" s="68">
        <f>'Oct-23'!$P$13+G13</f>
        <v>1295</v>
      </c>
      <c r="Q13" s="68">
        <f>'Oct-23'!Q13+'Nov-23'!H13</f>
        <v>343</v>
      </c>
      <c r="R13" s="68">
        <f>'Oct-23'!R13+'Nov-23'!I13</f>
        <v>551</v>
      </c>
      <c r="S13" s="68">
        <f>'Oct-23'!S13+'Nov-23'!J13</f>
        <v>1384</v>
      </c>
      <c r="T13" s="64">
        <f>IFERROR(O13/P13-1,"n/a")</f>
        <v>8.1853281853281779E-2</v>
      </c>
      <c r="U13" s="64">
        <f>IFERROR(O13/Q13-1,"n/a")</f>
        <v>3.0845481049562684</v>
      </c>
      <c r="V13" s="64">
        <f>IFERROR(O13/R13-1,"n/a")</f>
        <v>1.5426497277676949</v>
      </c>
      <c r="W13" s="64">
        <f>IFERROR(O13/S13-1,"n/a")</f>
        <v>1.2283236994219626E-2</v>
      </c>
      <c r="X13" s="140">
        <v>1486</v>
      </c>
      <c r="Y13" s="68">
        <v>522</v>
      </c>
      <c r="Z13" s="68">
        <v>551</v>
      </c>
      <c r="AA13" s="135">
        <v>1591</v>
      </c>
      <c r="AB13" s="123"/>
      <c r="AC13" s="123"/>
    </row>
    <row r="14" spans="1:29" s="124" customFormat="1" ht="10.5">
      <c r="A14" s="123"/>
      <c r="B14" s="128"/>
      <c r="C14" s="33"/>
      <c r="D14" s="26" t="s">
        <v>11</v>
      </c>
      <c r="E14" s="32"/>
      <c r="F14" s="71">
        <v>497550</v>
      </c>
      <c r="G14" s="71">
        <v>410205</v>
      </c>
      <c r="H14" s="71">
        <v>185964</v>
      </c>
      <c r="I14" s="71">
        <v>0</v>
      </c>
      <c r="J14" s="71">
        <v>421184</v>
      </c>
      <c r="K14" s="64">
        <f>IFERROR(F14/G14-1,"n/a")</f>
        <v>0.2129301203057008</v>
      </c>
      <c r="L14" s="64">
        <f t="shared" si="0"/>
        <v>1.6755178421629995</v>
      </c>
      <c r="M14" s="64" t="str">
        <f>IFERROR(F14/I14-1,"n/a")</f>
        <v>n/a</v>
      </c>
      <c r="N14" s="60">
        <f>IFERROR(F14/J14-1,"n/a")</f>
        <v>0.18131268044370152</v>
      </c>
      <c r="O14" s="68">
        <f>'Oct-23'!$O$14+F14</f>
        <v>4566256</v>
      </c>
      <c r="P14" s="68">
        <f>'Oct-23'!P14+'Nov-23'!G14</f>
        <v>3074094</v>
      </c>
      <c r="Q14" s="68">
        <f>'Oct-23'!Q14+'Nov-23'!H14</f>
        <v>509984</v>
      </c>
      <c r="R14" s="68">
        <f>'Oct-23'!R14+'Nov-23'!I14</f>
        <v>1092884</v>
      </c>
      <c r="S14" s="68">
        <f>'Oct-23'!S14+'Nov-23'!J14</f>
        <v>4064465</v>
      </c>
      <c r="T14" s="64">
        <f>IFERROR(O14/P14-1,"n/a")</f>
        <v>0.48539895006463696</v>
      </c>
      <c r="U14" s="64">
        <f>IFERROR(O14/Q14-1,"n/a")</f>
        <v>7.9537240384012051</v>
      </c>
      <c r="V14" s="64">
        <f>IFERROR(O14/R14-1,"n/a")</f>
        <v>3.1781707848225427</v>
      </c>
      <c r="W14" s="64">
        <f>IFERROR(O14/S14-1,"n/a")</f>
        <v>0.12345806889713651</v>
      </c>
      <c r="X14" s="140">
        <v>3592413</v>
      </c>
      <c r="Y14" s="68">
        <v>768312</v>
      </c>
      <c r="Z14" s="68">
        <v>1092884</v>
      </c>
      <c r="AA14" s="135">
        <v>4592479</v>
      </c>
      <c r="AB14" s="123"/>
      <c r="AC14" s="123"/>
    </row>
    <row r="15" spans="1:29" s="124" customFormat="1" ht="10.5">
      <c r="A15" s="123"/>
      <c r="B15" s="128"/>
      <c r="C15" s="31" t="s">
        <v>109</v>
      </c>
      <c r="D15" s="26"/>
      <c r="E15" s="32"/>
      <c r="F15" s="97"/>
      <c r="G15" s="26"/>
      <c r="H15" s="26"/>
      <c r="I15" s="26"/>
      <c r="J15" s="26"/>
      <c r="K15" s="64"/>
      <c r="L15" s="64"/>
      <c r="M15" s="64"/>
      <c r="N15" s="61"/>
      <c r="O15" s="87"/>
      <c r="P15" s="87"/>
      <c r="Q15" s="87"/>
      <c r="R15" s="87"/>
      <c r="S15" s="87"/>
      <c r="T15" s="64"/>
      <c r="U15" s="64"/>
      <c r="V15" s="65"/>
      <c r="W15" s="65"/>
      <c r="X15" s="141"/>
      <c r="Y15" s="43"/>
      <c r="Z15" s="43"/>
      <c r="AA15" s="136"/>
      <c r="AB15" s="123"/>
      <c r="AC15" s="123"/>
    </row>
    <row r="16" spans="1:29" s="124" customFormat="1" ht="10.5">
      <c r="A16" s="123"/>
      <c r="B16" s="128"/>
      <c r="C16" s="33"/>
      <c r="D16" s="26" t="s">
        <v>5</v>
      </c>
      <c r="E16" s="32"/>
      <c r="F16" s="71">
        <v>49</v>
      </c>
      <c r="G16" s="71">
        <v>27</v>
      </c>
      <c r="H16" s="71">
        <v>28</v>
      </c>
      <c r="I16" s="71">
        <v>10</v>
      </c>
      <c r="J16" s="71">
        <v>29</v>
      </c>
      <c r="K16" s="64">
        <f>IFERROR(F16/G16-1,"n/a")</f>
        <v>0.81481481481481488</v>
      </c>
      <c r="L16" s="64">
        <f t="shared" si="0"/>
        <v>0.75</v>
      </c>
      <c r="M16" s="64">
        <f>IFERROR(F16/I16-1,"n/a")</f>
        <v>3.9000000000000004</v>
      </c>
      <c r="N16" s="60">
        <f>IFERROR(F16/J16-1,"n/a")</f>
        <v>0.68965517241379315</v>
      </c>
      <c r="O16" s="68">
        <f>'Oct-23'!$O$16+F16</f>
        <v>561</v>
      </c>
      <c r="P16" s="68">
        <f>'Oct-23'!P16+'Nov-23'!G16</f>
        <v>566</v>
      </c>
      <c r="Q16" s="68">
        <f>'Oct-23'!Q16+'Nov-23'!H16</f>
        <v>197</v>
      </c>
      <c r="R16" s="68">
        <f>'Oct-23'!R16+'Nov-23'!I16</f>
        <v>48</v>
      </c>
      <c r="S16" s="68">
        <f>'Oct-23'!S16+'Nov-23'!J16</f>
        <v>546</v>
      </c>
      <c r="T16" s="64">
        <f>IFERROR(O16/P16-1,"n/a")</f>
        <v>-8.8339222614840507E-3</v>
      </c>
      <c r="U16" s="64">
        <f>IFERROR(O16/Q16-1,"n/a")</f>
        <v>1.8477157360406093</v>
      </c>
      <c r="V16" s="64">
        <f>IFERROR(O16/R16-1,"n/a")</f>
        <v>10.6875</v>
      </c>
      <c r="W16" s="64">
        <f>IFERROR(O16/S16-1,"n/a")</f>
        <v>2.7472527472527375E-2</v>
      </c>
      <c r="X16" s="140">
        <v>572</v>
      </c>
      <c r="Y16" s="68">
        <v>202</v>
      </c>
      <c r="Z16" s="68">
        <v>54</v>
      </c>
      <c r="AA16" s="135">
        <v>586</v>
      </c>
      <c r="AB16" s="123"/>
      <c r="AC16" s="123"/>
    </row>
    <row r="17" spans="1:29" s="124" customFormat="1" ht="10.5">
      <c r="A17" s="123"/>
      <c r="B17" s="128"/>
      <c r="C17" s="33"/>
      <c r="D17" s="26" t="s">
        <v>11</v>
      </c>
      <c r="E17" s="32"/>
      <c r="F17" s="71">
        <v>98994</v>
      </c>
      <c r="G17" s="71">
        <v>51003</v>
      </c>
      <c r="H17" s="71">
        <v>29456</v>
      </c>
      <c r="I17" s="71">
        <v>4854</v>
      </c>
      <c r="J17" s="71">
        <v>37844</v>
      </c>
      <c r="K17" s="64">
        <f>IFERROR(F17/G17-1,"n/a")</f>
        <v>0.94094465031468744</v>
      </c>
      <c r="L17" s="64">
        <f t="shared" si="0"/>
        <v>2.3607414448669202</v>
      </c>
      <c r="M17" s="64">
        <f>IFERROR(F17/I17-1,"n/a")</f>
        <v>19.394313967861557</v>
      </c>
      <c r="N17" s="60">
        <f>IFERROR(F17/J17-1,"n/a")</f>
        <v>1.6158439911214457</v>
      </c>
      <c r="O17" s="68">
        <f>'Oct-23'!O17+'Nov-23'!F17</f>
        <v>1629796</v>
      </c>
      <c r="P17" s="68">
        <f>'Oct-23'!P17+'Nov-23'!G17</f>
        <v>943603</v>
      </c>
      <c r="Q17" s="68">
        <f>'Oct-23'!Q17+'Nov-23'!H17</f>
        <v>288787</v>
      </c>
      <c r="R17" s="68">
        <f>'Oct-23'!R17+'Nov-23'!I17</f>
        <v>68534</v>
      </c>
      <c r="S17" s="68">
        <f>'Oct-23'!S17+'Nov-23'!J17</f>
        <v>1342797</v>
      </c>
      <c r="T17" s="64">
        <f>IFERROR(O17/P17-1,"n/a")</f>
        <v>0.72720519116620008</v>
      </c>
      <c r="U17" s="64">
        <f>IFERROR(O17/Q17-1,"n/a")</f>
        <v>4.643591989944146</v>
      </c>
      <c r="V17" s="64">
        <f>IFERROR(O17/R17-1,"n/a")</f>
        <v>22.780838707794672</v>
      </c>
      <c r="W17" s="64">
        <f>IFERROR(O17/S17-1,"n/a")</f>
        <v>0.21373223204996727</v>
      </c>
      <c r="X17" s="140">
        <v>965963</v>
      </c>
      <c r="Y17" s="68">
        <v>301521</v>
      </c>
      <c r="Z17" s="68">
        <v>70675</v>
      </c>
      <c r="AA17" s="135">
        <v>1400932</v>
      </c>
      <c r="AB17" s="123"/>
      <c r="AC17" s="123"/>
    </row>
    <row r="18" spans="1:29" s="124" customFormat="1" ht="10.5">
      <c r="A18" s="123"/>
      <c r="B18" s="128"/>
      <c r="C18" s="31" t="s">
        <v>110</v>
      </c>
      <c r="D18" s="26"/>
      <c r="E18" s="32"/>
      <c r="F18" s="72"/>
      <c r="G18" s="72"/>
      <c r="H18" s="72"/>
      <c r="I18" s="72"/>
      <c r="J18" s="72"/>
      <c r="K18" s="64"/>
      <c r="L18" s="64"/>
      <c r="M18" s="64"/>
      <c r="N18" s="60"/>
      <c r="O18" s="87"/>
      <c r="P18" s="87"/>
      <c r="Q18" s="87"/>
      <c r="R18" s="87"/>
      <c r="S18" s="87"/>
      <c r="T18" s="64"/>
      <c r="U18" s="64"/>
      <c r="V18" s="64"/>
      <c r="W18" s="64"/>
      <c r="X18" s="141"/>
      <c r="Y18" s="43"/>
      <c r="Z18" s="43"/>
      <c r="AA18" s="136"/>
      <c r="AB18" s="123"/>
      <c r="AC18" s="123"/>
    </row>
    <row r="19" spans="1:29" s="124" customFormat="1" ht="10.5">
      <c r="A19" s="123"/>
      <c r="B19" s="128"/>
      <c r="C19" s="33"/>
      <c r="D19" s="26" t="s">
        <v>5</v>
      </c>
      <c r="E19" s="32"/>
      <c r="F19" s="71">
        <v>39</v>
      </c>
      <c r="G19" s="71">
        <v>39</v>
      </c>
      <c r="H19" s="71">
        <v>13</v>
      </c>
      <c r="I19" s="71">
        <v>1</v>
      </c>
      <c r="J19" s="71">
        <v>15</v>
      </c>
      <c r="K19" s="64">
        <f>IFERROR(F19/G19-1,"n/a")</f>
        <v>0</v>
      </c>
      <c r="L19" s="64">
        <f t="shared" si="0"/>
        <v>2</v>
      </c>
      <c r="M19" s="64">
        <f>IFERROR(F19/I19-1,"n/a")</f>
        <v>38</v>
      </c>
      <c r="N19" s="60">
        <f>IFERROR(F19/J19-1,"n/a")</f>
        <v>1.6</v>
      </c>
      <c r="O19" s="68">
        <f>'Oct-23'!O19+'Nov-23'!F19</f>
        <v>700</v>
      </c>
      <c r="P19" s="68">
        <f>'Oct-23'!P19+'Nov-23'!G19</f>
        <v>649</v>
      </c>
      <c r="Q19" s="68">
        <f>'Oct-23'!Q19+'Nov-23'!H19</f>
        <v>44</v>
      </c>
      <c r="R19" s="68">
        <f>'Oct-23'!R19+'Nov-23'!I19</f>
        <v>10</v>
      </c>
      <c r="S19" s="68">
        <f>'Oct-23'!S19+'Nov-23'!J19</f>
        <v>280</v>
      </c>
      <c r="T19" s="64">
        <f>IFERROR(O19/P19-1,"n/a")</f>
        <v>7.8582434514637978E-2</v>
      </c>
      <c r="U19" s="64">
        <f>IFERROR(O19/Q19-1,"n/a")</f>
        <v>14.909090909090908</v>
      </c>
      <c r="V19" s="64">
        <f>IFERROR(O19/R19-1,"n/a")</f>
        <v>69</v>
      </c>
      <c r="W19" s="64">
        <f>IFERROR(O19/S19-1,"n/a")</f>
        <v>1.5</v>
      </c>
      <c r="X19" s="140">
        <v>658</v>
      </c>
      <c r="Y19" s="68">
        <v>47</v>
      </c>
      <c r="Z19" s="68">
        <v>9</v>
      </c>
      <c r="AA19" s="135">
        <v>290</v>
      </c>
      <c r="AB19" s="123"/>
      <c r="AC19" s="123"/>
    </row>
    <row r="20" spans="1:29" s="124" customFormat="1" ht="10.5">
      <c r="A20" s="123"/>
      <c r="B20" s="128"/>
      <c r="C20" s="33"/>
      <c r="D20" s="26" t="s">
        <v>11</v>
      </c>
      <c r="E20" s="32"/>
      <c r="F20" s="71">
        <v>44881</v>
      </c>
      <c r="G20" s="71">
        <v>43590</v>
      </c>
      <c r="H20" s="71">
        <v>5685</v>
      </c>
      <c r="I20" s="71">
        <v>0</v>
      </c>
      <c r="J20" s="71">
        <v>20135</v>
      </c>
      <c r="K20" s="64">
        <f>IFERROR(F20/G20-1,"n/a")</f>
        <v>2.96168846065612E-2</v>
      </c>
      <c r="L20" s="64">
        <f t="shared" si="0"/>
        <v>6.8946350043975375</v>
      </c>
      <c r="M20" s="64" t="str">
        <f>IFERROR(F20/I20-1,"n/a")</f>
        <v>n/a</v>
      </c>
      <c r="N20" s="60">
        <f t="shared" ref="N20:N28" si="1">IFERROR(F20/J20-1,"n/a")</f>
        <v>1.2290042215048422</v>
      </c>
      <c r="O20" s="68">
        <f>'Oct-23'!O20+'Nov-23'!F20</f>
        <v>1270123</v>
      </c>
      <c r="P20" s="68">
        <f>'Oct-23'!P20+'Nov-23'!G20</f>
        <v>880732</v>
      </c>
      <c r="Q20" s="68">
        <f>'Oct-23'!Q20+'Nov-23'!H20</f>
        <v>16677</v>
      </c>
      <c r="R20" s="68">
        <f>'Oct-23'!R20+'Nov-23'!I20</f>
        <v>10047</v>
      </c>
      <c r="S20" s="68">
        <f>'Oct-23'!S20+'Nov-23'!J20</f>
        <v>575143</v>
      </c>
      <c r="T20" s="64">
        <f>IFERROR(O20/P20-1,"n/a")</f>
        <v>0.44212200760276676</v>
      </c>
      <c r="U20" s="64">
        <f>IFERROR(O20/Q20-1,"n/a")</f>
        <v>75.160160700365779</v>
      </c>
      <c r="V20" s="64">
        <f>IFERROR(O20/R20-1,"n/a")</f>
        <v>125.41813476659699</v>
      </c>
      <c r="W20" s="64">
        <f>IFERROR(O20/S20-1,"n/a")</f>
        <v>1.2083603555985207</v>
      </c>
      <c r="X20" s="140">
        <v>887495</v>
      </c>
      <c r="Y20" s="68">
        <v>17541</v>
      </c>
      <c r="Z20" s="68">
        <v>10046.999999999998</v>
      </c>
      <c r="AA20" s="135">
        <v>585930</v>
      </c>
      <c r="AB20" s="123"/>
      <c r="AC20" s="123"/>
    </row>
    <row r="21" spans="1:29" s="124" customFormat="1" ht="10.5">
      <c r="A21" s="123"/>
      <c r="B21" s="128"/>
      <c r="C21" s="31" t="s">
        <v>111</v>
      </c>
      <c r="D21" s="26"/>
      <c r="E21" s="34"/>
      <c r="F21" s="72"/>
      <c r="G21" s="72"/>
      <c r="H21" s="72"/>
      <c r="I21" s="72"/>
      <c r="J21" s="72"/>
      <c r="K21" s="64"/>
      <c r="L21" s="64"/>
      <c r="M21" s="64"/>
      <c r="N21" s="60"/>
      <c r="O21" s="87"/>
      <c r="P21" s="87"/>
      <c r="Q21" s="87"/>
      <c r="R21" s="87"/>
      <c r="S21" s="87"/>
      <c r="T21" s="64"/>
      <c r="U21" s="64"/>
      <c r="V21" s="64"/>
      <c r="W21" s="64"/>
      <c r="X21" s="141"/>
      <c r="Y21" s="43"/>
      <c r="Z21" s="43"/>
      <c r="AA21" s="136"/>
      <c r="AB21" s="123"/>
      <c r="AC21" s="123"/>
    </row>
    <row r="22" spans="1:29" s="124" customFormat="1" ht="10.5">
      <c r="A22" s="123"/>
      <c r="B22" s="128"/>
      <c r="C22" s="33"/>
      <c r="D22" s="26" t="s">
        <v>5</v>
      </c>
      <c r="E22" s="34"/>
      <c r="F22" s="71">
        <v>210</v>
      </c>
      <c r="G22" s="71">
        <v>130</v>
      </c>
      <c r="H22" s="71">
        <v>67</v>
      </c>
      <c r="I22" s="71">
        <v>0</v>
      </c>
      <c r="J22" s="71">
        <v>95</v>
      </c>
      <c r="K22" s="64">
        <f>IFERROR(F22/G22-1,"n/a")</f>
        <v>0.61538461538461542</v>
      </c>
      <c r="L22" s="64">
        <f t="shared" si="0"/>
        <v>2.1343283582089554</v>
      </c>
      <c r="M22" s="64" t="str">
        <f>IFERROR(F22/I22-1,"n/a")</f>
        <v>n/a</v>
      </c>
      <c r="N22" s="60">
        <f t="shared" si="1"/>
        <v>1.2105263157894739</v>
      </c>
      <c r="O22" s="68">
        <f>'Oct-23'!O22+'Nov-23'!F22</f>
        <v>1371</v>
      </c>
      <c r="P22" s="68">
        <f>'Oct-23'!P22+'Nov-23'!G22</f>
        <v>824</v>
      </c>
      <c r="Q22" s="68">
        <f>'Oct-23'!Q22+'Nov-23'!H22</f>
        <v>258</v>
      </c>
      <c r="R22" s="68">
        <f>'Oct-23'!R22+'Nov-23'!I22</f>
        <v>205</v>
      </c>
      <c r="S22" s="68">
        <f>'Oct-23'!S22+'Nov-23'!J22</f>
        <v>1041</v>
      </c>
      <c r="T22" s="64">
        <f>IFERROR(O22/P22-1,"n/a")</f>
        <v>0.66383495145631066</v>
      </c>
      <c r="U22" s="64">
        <f>IFERROR(O22/Q22-1,"n/a")</f>
        <v>4.3139534883720927</v>
      </c>
      <c r="V22" s="64">
        <f>IFERROR(O22/R22-1,"n/a")</f>
        <v>5.6878048780487802</v>
      </c>
      <c r="W22" s="64">
        <f>IFERROR(O22/S22-1,"n/a")</f>
        <v>0.31700288184438041</v>
      </c>
      <c r="X22" s="140">
        <v>895</v>
      </c>
      <c r="Y22" s="68">
        <v>283</v>
      </c>
      <c r="Z22" s="68">
        <v>43</v>
      </c>
      <c r="AA22" s="135">
        <v>827</v>
      </c>
      <c r="AB22" s="123"/>
      <c r="AC22" s="123"/>
    </row>
    <row r="23" spans="1:29" s="124" customFormat="1" ht="10.5">
      <c r="A23" s="123"/>
      <c r="B23" s="128"/>
      <c r="C23" s="33"/>
      <c r="D23" s="26" t="s">
        <v>11</v>
      </c>
      <c r="E23" s="32"/>
      <c r="F23" s="71">
        <v>507202</v>
      </c>
      <c r="G23" s="71">
        <v>274849</v>
      </c>
      <c r="H23" s="71">
        <v>83507</v>
      </c>
      <c r="I23" s="71">
        <v>0</v>
      </c>
      <c r="J23" s="71">
        <v>263747</v>
      </c>
      <c r="K23" s="64">
        <f>IFERROR(F23/G23-1,"n/a")</f>
        <v>0.84538419277494192</v>
      </c>
      <c r="L23" s="64">
        <f t="shared" si="0"/>
        <v>5.0737662710910465</v>
      </c>
      <c r="M23" s="64" t="str">
        <f>IFERROR(F23/I23-1,"n/a")</f>
        <v>n/a</v>
      </c>
      <c r="N23" s="60">
        <f t="shared" si="1"/>
        <v>0.92306263199202276</v>
      </c>
      <c r="O23" s="68">
        <f>'Oct-23'!O23+'Nov-23'!F23</f>
        <v>4057070</v>
      </c>
      <c r="P23" s="68">
        <f>'Oct-23'!P23+'Nov-23'!G23</f>
        <v>1943760</v>
      </c>
      <c r="Q23" s="68">
        <f>'Oct-23'!Q23+'Nov-23'!H23</f>
        <v>425895</v>
      </c>
      <c r="R23" s="68">
        <f>'Oct-23'!R23+'Nov-23'!I23</f>
        <v>545974</v>
      </c>
      <c r="S23" s="68">
        <f>'Oct-23'!S23+'Nov-23'!J23</f>
        <v>3161914</v>
      </c>
      <c r="T23" s="64">
        <f>IFERROR(O23/P23-1,"n/a")</f>
        <v>1.0872278470593075</v>
      </c>
      <c r="U23" s="64">
        <f>IFERROR(O23/Q23-1,"n/a")</f>
        <v>8.5259864520597795</v>
      </c>
      <c r="V23" s="64">
        <f>IFERROR(O23/R23-1,"n/a")</f>
        <v>6.4308849871971923</v>
      </c>
      <c r="W23" s="64">
        <f>IFERROR(O23/S23-1,"n/a")</f>
        <v>0.28310573911877435</v>
      </c>
      <c r="X23" s="140">
        <v>2165161</v>
      </c>
      <c r="Y23" s="68">
        <v>465109</v>
      </c>
      <c r="Z23" s="68">
        <v>140552</v>
      </c>
      <c r="AA23" s="135">
        <v>2552942</v>
      </c>
      <c r="AB23" s="123"/>
      <c r="AC23" s="123"/>
    </row>
    <row r="24" spans="1:29" s="124" customFormat="1" ht="10.5">
      <c r="A24" s="123"/>
      <c r="B24" s="128"/>
      <c r="C24" s="31" t="s">
        <v>112</v>
      </c>
      <c r="D24" s="26"/>
      <c r="E24" s="32"/>
      <c r="F24" s="72"/>
      <c r="G24" s="72"/>
      <c r="H24" s="72"/>
      <c r="I24" s="72"/>
      <c r="J24" s="72"/>
      <c r="K24" s="64"/>
      <c r="L24" s="64"/>
      <c r="M24" s="64"/>
      <c r="N24" s="60"/>
      <c r="O24" s="87"/>
      <c r="P24" s="87"/>
      <c r="Q24" s="87"/>
      <c r="R24" s="87"/>
      <c r="S24" s="87"/>
      <c r="T24" s="64"/>
      <c r="U24" s="64"/>
      <c r="V24" s="64"/>
      <c r="W24" s="64"/>
      <c r="X24" s="141"/>
      <c r="Y24" s="43"/>
      <c r="Z24" s="43"/>
      <c r="AA24" s="136"/>
      <c r="AB24" s="123"/>
      <c r="AC24" s="123"/>
    </row>
    <row r="25" spans="1:29" s="124" customFormat="1" ht="10.5">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'Oct-23'!O25+'Nov-23'!F25</f>
        <v>21</v>
      </c>
      <c r="P25" s="68">
        <f>'Oct-23'!P25+'Nov-23'!G25</f>
        <v>9</v>
      </c>
      <c r="Q25" s="68">
        <f>'Oct-23'!Q25+'Nov-23'!H25</f>
        <v>0</v>
      </c>
      <c r="R25" s="68">
        <f>'Oct-23'!R25+'Nov-23'!I25</f>
        <v>0</v>
      </c>
      <c r="S25" s="68">
        <f>'Oct-23'!S25+'Nov-23'!J25</f>
        <v>16</v>
      </c>
      <c r="T25" s="64">
        <f>IFERROR(O25/P25-1,"n/a")</f>
        <v>1.3333333333333335</v>
      </c>
      <c r="U25" s="64" t="str">
        <f>IFERROR(O25/Q25-1,"n/a")</f>
        <v>n/a</v>
      </c>
      <c r="V25" s="64" t="str">
        <f>IFERROR(O25/R25-1,"n/a")</f>
        <v>n/a</v>
      </c>
      <c r="W25" s="64">
        <f>IFERROR(O25/S25-1,"n/a")</f>
        <v>0.3125</v>
      </c>
      <c r="X25" s="140">
        <v>9</v>
      </c>
      <c r="Y25" s="68">
        <v>0</v>
      </c>
      <c r="Z25" s="68">
        <v>0</v>
      </c>
      <c r="AA25" s="135">
        <v>16</v>
      </c>
      <c r="AB25" s="123"/>
      <c r="AC25" s="123"/>
    </row>
    <row r="26" spans="1:29" s="124" customFormat="1" ht="10.5">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'Oct-23'!O26+'Nov-23'!F26</f>
        <v>38626</v>
      </c>
      <c r="P26" s="68">
        <f>'Oct-23'!P26+'Nov-23'!G26</f>
        <v>15637</v>
      </c>
      <c r="Q26" s="68">
        <f>'Oct-23'!Q26+'Nov-23'!H26</f>
        <v>0</v>
      </c>
      <c r="R26" s="68">
        <f>'Oct-23'!R26+'Nov-23'!I26</f>
        <v>0</v>
      </c>
      <c r="S26" s="68">
        <f>'Oct-23'!S26+'Nov-23'!J26</f>
        <v>20248</v>
      </c>
      <c r="T26" s="64">
        <f>IFERROR(O26/P26-1,"n/a")</f>
        <v>1.4701669118117286</v>
      </c>
      <c r="U26" s="64" t="str">
        <f>IFERROR(O26/Q26-1,"n/a")</f>
        <v>n/a</v>
      </c>
      <c r="V26" s="64" t="str">
        <f>IFERROR(O26/R26-1,"n/a")</f>
        <v>n/a</v>
      </c>
      <c r="W26" s="64">
        <f>IFERROR(O26/S26-1,"n/a")</f>
        <v>0.90764519952587919</v>
      </c>
      <c r="X26" s="142">
        <v>15637</v>
      </c>
      <c r="Y26" s="143">
        <v>0</v>
      </c>
      <c r="Z26" s="143">
        <v>0</v>
      </c>
      <c r="AA26" s="137">
        <v>20248</v>
      </c>
      <c r="AB26" s="123"/>
      <c r="AC26" s="123"/>
    </row>
    <row r="27" spans="1:29" s="124" customFormat="1" ht="10.9" thickBot="1">
      <c r="A27" s="123"/>
      <c r="B27" s="128"/>
      <c r="C27" s="35" t="s">
        <v>12</v>
      </c>
      <c r="D27" s="36"/>
      <c r="E27" s="37"/>
      <c r="F27" s="75">
        <f t="shared" ref="F27:J28" si="2">F13+F16+F19+F22+F25</f>
        <v>463</v>
      </c>
      <c r="G27" s="75">
        <f t="shared" si="2"/>
        <v>340</v>
      </c>
      <c r="H27" s="75">
        <f t="shared" si="2"/>
        <v>223</v>
      </c>
      <c r="I27" s="75">
        <f t="shared" si="2"/>
        <v>11</v>
      </c>
      <c r="J27" s="75">
        <f t="shared" si="2"/>
        <v>311</v>
      </c>
      <c r="K27" s="66">
        <f>IFERROR(F27/G27-1,"n/a")</f>
        <v>0.36176470588235299</v>
      </c>
      <c r="L27" s="66">
        <f t="shared" si="0"/>
        <v>1.0762331838565022</v>
      </c>
      <c r="M27" s="66">
        <f>IFERROR(F27/I27-1,"n/a")</f>
        <v>41.090909090909093</v>
      </c>
      <c r="N27" s="62">
        <f t="shared" si="1"/>
        <v>0.4887459807073955</v>
      </c>
      <c r="O27" s="75">
        <f t="shared" ref="O27:S28" si="3">O13+O16+O19+O22+O25</f>
        <v>4054</v>
      </c>
      <c r="P27" s="75">
        <f t="shared" si="3"/>
        <v>3343</v>
      </c>
      <c r="Q27" s="75">
        <f t="shared" si="3"/>
        <v>842</v>
      </c>
      <c r="R27" s="75">
        <f t="shared" si="3"/>
        <v>814</v>
      </c>
      <c r="S27" s="75">
        <f t="shared" si="3"/>
        <v>3267</v>
      </c>
      <c r="T27" s="66">
        <f>IFERROR(O27/P27-1,"n/a")</f>
        <v>0.21268321866586892</v>
      </c>
      <c r="U27" s="66">
        <f>IFERROR(O27/Q27-1,"n/a")</f>
        <v>3.8147268408551067</v>
      </c>
      <c r="V27" s="66">
        <f>IFERROR(O27/R27-1,"n/a")</f>
        <v>3.9803439803439806</v>
      </c>
      <c r="W27" s="62">
        <f>IFERROR(O27/S27-1,"n/a")</f>
        <v>0.24089378634833181</v>
      </c>
      <c r="X27" s="75">
        <f>X13+X16+X19+X22+X25</f>
        <v>3620</v>
      </c>
      <c r="Y27" s="46">
        <f t="shared" ref="Y27:AA28" si="4">Y13+Y16+Y19+Y22+Y25</f>
        <v>1054</v>
      </c>
      <c r="Z27" s="46">
        <f t="shared" si="4"/>
        <v>657</v>
      </c>
      <c r="AA27" s="80">
        <f t="shared" si="4"/>
        <v>3310</v>
      </c>
      <c r="AB27" s="123"/>
      <c r="AC27" s="123"/>
    </row>
    <row r="28" spans="1:29" s="124" customFormat="1" ht="11.25" thickTop="1" thickBot="1">
      <c r="A28" s="123"/>
      <c r="B28" s="128"/>
      <c r="C28" s="38" t="s">
        <v>13</v>
      </c>
      <c r="D28" s="39"/>
      <c r="E28" s="40"/>
      <c r="F28" s="76">
        <f t="shared" si="2"/>
        <v>1148627</v>
      </c>
      <c r="G28" s="76">
        <f t="shared" si="2"/>
        <v>779647</v>
      </c>
      <c r="H28" s="76">
        <f t="shared" si="2"/>
        <v>304612</v>
      </c>
      <c r="I28" s="76">
        <f t="shared" si="2"/>
        <v>4854</v>
      </c>
      <c r="J28" s="76">
        <f t="shared" si="2"/>
        <v>742910</v>
      </c>
      <c r="K28" s="67">
        <f>IFERROR(F28/G28-1,"n/a")</f>
        <v>0.47326546501172961</v>
      </c>
      <c r="L28" s="67">
        <f t="shared" si="0"/>
        <v>2.7707870996546426</v>
      </c>
      <c r="M28" s="67">
        <f>IFERROR(F28/I28-1,"n/a")</f>
        <v>235.63514627111661</v>
      </c>
      <c r="N28" s="63">
        <f t="shared" si="1"/>
        <v>0.54611864155819689</v>
      </c>
      <c r="O28" s="76">
        <f t="shared" si="3"/>
        <v>11561871</v>
      </c>
      <c r="P28" s="76">
        <f t="shared" si="3"/>
        <v>6857826</v>
      </c>
      <c r="Q28" s="76">
        <f t="shared" si="3"/>
        <v>1241343</v>
      </c>
      <c r="R28" s="76">
        <f t="shared" si="3"/>
        <v>1717439</v>
      </c>
      <c r="S28" s="76">
        <f t="shared" si="3"/>
        <v>9164567</v>
      </c>
      <c r="T28" s="67">
        <f>IFERROR(O28/P28-1,"n/a")</f>
        <v>0.68593822590424436</v>
      </c>
      <c r="U28" s="67">
        <f>IFERROR(O28/Q28-1,"n/a")</f>
        <v>8.314001851220814</v>
      </c>
      <c r="V28" s="67">
        <f>IFERROR(O28/R28-1,"n/a")</f>
        <v>5.7320417202590601</v>
      </c>
      <c r="W28" s="63">
        <f>IFERROR(O28/S28-1,"n/a")</f>
        <v>0.26158398972913832</v>
      </c>
      <c r="X28" s="76">
        <f>X14+X17+X20+X23+X26</f>
        <v>7626669</v>
      </c>
      <c r="Y28" s="47">
        <f t="shared" si="4"/>
        <v>1552483</v>
      </c>
      <c r="Z28" s="47">
        <f t="shared" si="4"/>
        <v>1314158</v>
      </c>
      <c r="AA28" s="81">
        <f t="shared" si="4"/>
        <v>9152531</v>
      </c>
      <c r="AB28" s="123"/>
      <c r="AC28" s="123"/>
    </row>
    <row r="29" spans="1:29" s="124" customFormat="1" ht="10.9"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5">
      <c r="A33" s="123"/>
      <c r="B33" s="123"/>
      <c r="C33" s="27" t="s">
        <v>7</v>
      </c>
      <c r="D33" s="28"/>
      <c r="E33" s="28"/>
      <c r="F33" s="157" t="str">
        <f>F9</f>
        <v>November</v>
      </c>
      <c r="G33" s="157"/>
      <c r="H33" s="157"/>
      <c r="I33" s="157"/>
      <c r="J33" s="157"/>
      <c r="K33" s="157"/>
      <c r="L33" s="157"/>
      <c r="M33" s="157"/>
      <c r="N33" s="158"/>
      <c r="O33" s="160" t="str">
        <f>"April to "&amp;D4&amp;" (YTD)"</f>
        <v>April to November (YTD)</v>
      </c>
      <c r="P33" s="161"/>
      <c r="Q33" s="161"/>
      <c r="R33" s="161"/>
      <c r="S33" s="161"/>
      <c r="T33" s="161"/>
      <c r="U33" s="161"/>
      <c r="V33" s="161"/>
      <c r="W33" s="162"/>
      <c r="X33" s="156" t="s">
        <v>58</v>
      </c>
      <c r="Y33" s="157"/>
      <c r="Z33" s="157"/>
      <c r="AA33" s="159"/>
    </row>
    <row r="34" spans="1:29" s="124" customFormat="1" ht="10.5">
      <c r="A34" s="123"/>
      <c r="B34" s="123"/>
      <c r="C34" s="29"/>
      <c r="D34" s="30"/>
      <c r="E34" s="30"/>
      <c r="F34" s="151"/>
      <c r="G34" s="152"/>
      <c r="H34" s="152"/>
      <c r="I34" s="152"/>
      <c r="J34" s="152"/>
      <c r="K34" s="152"/>
      <c r="L34" s="152"/>
      <c r="M34" s="152"/>
      <c r="N34" s="153"/>
      <c r="O34" s="151"/>
      <c r="P34" s="152"/>
      <c r="Q34" s="152"/>
      <c r="R34" s="152"/>
      <c r="S34" s="152"/>
      <c r="T34" s="152"/>
      <c r="U34" s="152"/>
      <c r="V34" s="152"/>
      <c r="W34" s="153"/>
      <c r="X34" s="151"/>
      <c r="Y34" s="152"/>
      <c r="Z34" s="152"/>
      <c r="AA34" s="153"/>
    </row>
    <row r="35" spans="1:29" s="124" customFormat="1" ht="20.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5">
      <c r="A37" s="123"/>
      <c r="B37" s="123"/>
      <c r="C37" s="33"/>
      <c r="D37" s="26" t="s">
        <v>5</v>
      </c>
      <c r="E37" s="32"/>
      <c r="F37" s="74">
        <f t="shared" ref="F37:J38" si="5">F13</f>
        <v>165</v>
      </c>
      <c r="G37" s="74">
        <f t="shared" si="5"/>
        <v>144</v>
      </c>
      <c r="H37" s="74">
        <f t="shared" si="5"/>
        <v>115</v>
      </c>
      <c r="I37" s="74">
        <f t="shared" si="5"/>
        <v>0</v>
      </c>
      <c r="J37" s="74">
        <f t="shared" si="5"/>
        <v>172</v>
      </c>
      <c r="K37" s="64">
        <f>IFERROR(F37/G37-1,"n/a")</f>
        <v>0.14583333333333326</v>
      </c>
      <c r="L37" s="64">
        <f>IFERROR(F37/H37-1,"n/a")</f>
        <v>0.43478260869565211</v>
      </c>
      <c r="M37" s="64" t="str">
        <f>IFERROR(F37/I37-1,"n/a")</f>
        <v>n/a</v>
      </c>
      <c r="N37" s="60">
        <f>IFERROR(F37/J37-1,"n/a")</f>
        <v>-4.0697674418604612E-2</v>
      </c>
      <c r="O37" s="74">
        <f>'Oct-23'!O37+'Nov-23'!F37</f>
        <v>871</v>
      </c>
      <c r="P37" s="74">
        <f>'Oct-23'!P37+'Nov-23'!G37</f>
        <v>765</v>
      </c>
      <c r="Q37" s="74">
        <f>'Oct-23'!Q37+'Nov-23'!H37</f>
        <v>343</v>
      </c>
      <c r="R37" s="74">
        <f>'Oct-23'!R37+'Nov-23'!I37</f>
        <v>42</v>
      </c>
      <c r="S37" s="74">
        <f>'Oct-23'!S37+'Nov-23'!J37</f>
        <v>868</v>
      </c>
      <c r="T37" s="120">
        <f>IFERROR(O37/P37-1,"n/a")</f>
        <v>0.13856209150326793</v>
      </c>
      <c r="U37" s="120">
        <f>IFERROR(O37/Q37-1,"n/a")</f>
        <v>1.5393586005830904</v>
      </c>
      <c r="V37" s="120">
        <f>IFERROR(O37/R37-1,"n/a")</f>
        <v>19.738095238095237</v>
      </c>
      <c r="W37" s="121">
        <f>IFERROR(O37/S37-1,"n/a")</f>
        <v>3.4562211981565838E-3</v>
      </c>
      <c r="X37" s="89">
        <v>1486</v>
      </c>
      <c r="Y37" s="89">
        <v>1052</v>
      </c>
      <c r="Z37" s="70">
        <v>551</v>
      </c>
      <c r="AA37" s="78">
        <v>1584</v>
      </c>
      <c r="AC37" s="123"/>
    </row>
    <row r="38" spans="1:29" s="124" customFormat="1" ht="10.5">
      <c r="A38" s="123"/>
      <c r="B38" s="123"/>
      <c r="C38" s="33"/>
      <c r="D38" s="26" t="s">
        <v>11</v>
      </c>
      <c r="E38" s="32"/>
      <c r="F38" s="74">
        <f t="shared" si="5"/>
        <v>497550</v>
      </c>
      <c r="G38" s="74">
        <f t="shared" si="5"/>
        <v>410205</v>
      </c>
      <c r="H38" s="74">
        <f t="shared" si="5"/>
        <v>185964</v>
      </c>
      <c r="I38" s="74">
        <f t="shared" si="5"/>
        <v>0</v>
      </c>
      <c r="J38" s="74">
        <f t="shared" si="5"/>
        <v>421184</v>
      </c>
      <c r="K38" s="64">
        <f>IFERROR(F38/G38-1,"n/a")</f>
        <v>0.2129301203057008</v>
      </c>
      <c r="L38" s="64">
        <f>IFERROR(F38/H38-1,"n/a")</f>
        <v>1.6755178421629995</v>
      </c>
      <c r="M38" s="64" t="str">
        <f>IFERROR(F38/I38-1,"n/a")</f>
        <v>n/a</v>
      </c>
      <c r="N38" s="60">
        <f>IFERROR(F38/J38-1,"n/a")</f>
        <v>0.18131268044370152</v>
      </c>
      <c r="O38" s="74">
        <f>'Oct-23'!O38+'Nov-23'!F38</f>
        <v>3028072</v>
      </c>
      <c r="P38" s="74">
        <f>'Oct-23'!P38+'Nov-23'!G38</f>
        <v>2314436</v>
      </c>
      <c r="Q38" s="74">
        <f>'Oct-23'!Q38+'Nov-23'!H38</f>
        <v>509984</v>
      </c>
      <c r="R38" s="74">
        <f>'Oct-23'!R38+'Nov-23'!I38</f>
        <v>0</v>
      </c>
      <c r="S38" s="74">
        <f>'Oct-23'!S38+'Nov-23'!J38</f>
        <v>2613361</v>
      </c>
      <c r="T38" s="120">
        <f>IFERROR(O38/P38-1,"n/a")</f>
        <v>0.30834121142256699</v>
      </c>
      <c r="U38" s="120">
        <f>IFERROR(O38/Q38-1,"n/a")</f>
        <v>4.9375823555248788</v>
      </c>
      <c r="V38" s="120" t="str">
        <f>IFERROR(O38/R38-1,"n/a")</f>
        <v>n/a</v>
      </c>
      <c r="W38" s="121">
        <f>IFERROR(O38/S38-1,"n/a")</f>
        <v>0.15868875367773527</v>
      </c>
      <c r="X38" s="89">
        <v>4370939</v>
      </c>
      <c r="Y38" s="89">
        <v>1527970</v>
      </c>
      <c r="Z38" s="84">
        <v>1092884</v>
      </c>
      <c r="AA38" s="78">
        <v>4234259</v>
      </c>
      <c r="AC38" s="123"/>
    </row>
    <row r="39" spans="1:29" s="124" customFormat="1" ht="10.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5">
      <c r="A40" s="123"/>
      <c r="B40" s="123"/>
      <c r="C40" s="33"/>
      <c r="D40" s="26" t="s">
        <v>5</v>
      </c>
      <c r="E40" s="32"/>
      <c r="F40" s="74">
        <f t="shared" ref="F40:J41" si="6">F16</f>
        <v>49</v>
      </c>
      <c r="G40" s="74">
        <f t="shared" si="6"/>
        <v>27</v>
      </c>
      <c r="H40" s="74">
        <f t="shared" si="6"/>
        <v>28</v>
      </c>
      <c r="I40" s="74">
        <f t="shared" si="6"/>
        <v>10</v>
      </c>
      <c r="J40" s="74">
        <f t="shared" si="6"/>
        <v>29</v>
      </c>
      <c r="K40" s="64">
        <f>IFERROR(F40/G40-1,"n/a")</f>
        <v>0.81481481481481488</v>
      </c>
      <c r="L40" s="64">
        <f>IFERROR(F40/H40-1,"n/a")</f>
        <v>0.75</v>
      </c>
      <c r="M40" s="64">
        <f>IFERROR(F40/I40-1,"n/a")</f>
        <v>3.9000000000000004</v>
      </c>
      <c r="N40" s="60">
        <f>IFERROR(F40/J40-1,"n/a")</f>
        <v>0.68965517241379315</v>
      </c>
      <c r="O40" s="74">
        <f>'Oct-23'!O40+'Nov-23'!F40</f>
        <v>534</v>
      </c>
      <c r="P40" s="74">
        <f>'Oct-23'!P40+'Nov-23'!G40</f>
        <v>530</v>
      </c>
      <c r="Q40" s="74">
        <f>'Oct-23'!Q40+'Nov-23'!H40</f>
        <v>185</v>
      </c>
      <c r="R40" s="74">
        <f>'Oct-23'!R40+'Nov-23'!I40</f>
        <v>38</v>
      </c>
      <c r="S40" s="74">
        <f>'Oct-23'!S40+'Nov-23'!J40</f>
        <v>523</v>
      </c>
      <c r="T40" s="120">
        <f>IFERROR(O40/P40-1,"n/a")</f>
        <v>7.547169811320753E-3</v>
      </c>
      <c r="U40" s="120">
        <f>IFERROR(O40/Q40-1,"n/a")</f>
        <v>1.8864864864864863</v>
      </c>
      <c r="V40" s="120">
        <f>IFERROR(O40/R40-1,"n/a")</f>
        <v>13.052631578947368</v>
      </c>
      <c r="W40" s="121">
        <f>IFERROR(O40/S40-1,"n/a")</f>
        <v>2.1032504780114758E-2</v>
      </c>
      <c r="X40" s="89">
        <v>563</v>
      </c>
      <c r="Y40" s="89">
        <v>226</v>
      </c>
      <c r="Z40" s="70">
        <v>66</v>
      </c>
      <c r="AA40" s="78">
        <v>573</v>
      </c>
      <c r="AC40" s="123"/>
    </row>
    <row r="41" spans="1:29" s="124" customFormat="1" ht="10.5">
      <c r="A41" s="123"/>
      <c r="B41" s="123"/>
      <c r="C41" s="33"/>
      <c r="D41" s="26" t="s">
        <v>11</v>
      </c>
      <c r="E41" s="32"/>
      <c r="F41" s="74">
        <f t="shared" si="6"/>
        <v>98994</v>
      </c>
      <c r="G41" s="74">
        <f t="shared" si="6"/>
        <v>51003</v>
      </c>
      <c r="H41" s="74">
        <f t="shared" si="6"/>
        <v>29456</v>
      </c>
      <c r="I41" s="74">
        <f t="shared" si="6"/>
        <v>4854</v>
      </c>
      <c r="J41" s="74">
        <f t="shared" si="6"/>
        <v>37844</v>
      </c>
      <c r="K41" s="64">
        <f>IFERROR(F41/G41-1,"n/a")</f>
        <v>0.94094465031468744</v>
      </c>
      <c r="L41" s="64">
        <f>IFERROR(F41/H41-1,"n/a")</f>
        <v>2.3607414448669202</v>
      </c>
      <c r="M41" s="64">
        <f>IFERROR(F41/I41-1,"n/a")</f>
        <v>19.394313967861557</v>
      </c>
      <c r="N41" s="60">
        <f>IFERROR(F41/J41-1,"n/a")</f>
        <v>1.6158439911214457</v>
      </c>
      <c r="O41" s="74">
        <f>'Oct-23'!O41+'Nov-23'!F41</f>
        <v>1546741</v>
      </c>
      <c r="P41" s="74">
        <f>'Oct-23'!P41+'Nov-23'!G41</f>
        <v>907095</v>
      </c>
      <c r="Q41" s="74">
        <f>'Oct-23'!Q41+'Nov-23'!H41</f>
        <v>278684</v>
      </c>
      <c r="R41" s="74">
        <f>'Oct-23'!R41+'Nov-23'!I41</f>
        <v>27421</v>
      </c>
      <c r="S41" s="74">
        <f>'Oct-23'!S41+'Nov-23'!J41</f>
        <v>1262423</v>
      </c>
      <c r="T41" s="120">
        <f>IFERROR(O41/P41-1,"n/a")</f>
        <v>0.70515877609291189</v>
      </c>
      <c r="U41" s="120">
        <f>IFERROR(O41/Q41-1,"n/a")</f>
        <v>4.5501607555510901</v>
      </c>
      <c r="V41" s="120">
        <f>IFERROR(O41/R41-1,"n/a")</f>
        <v>55.40716968746581</v>
      </c>
      <c r="W41" s="121">
        <f>IFERROR(O41/S41-1,"n/a")</f>
        <v>0.22521611219060489</v>
      </c>
      <c r="X41" s="89">
        <v>1012510</v>
      </c>
      <c r="Y41" s="89">
        <v>327926</v>
      </c>
      <c r="Z41" s="84">
        <v>80778</v>
      </c>
      <c r="AA41" s="78">
        <v>1361671</v>
      </c>
      <c r="AC41" s="123"/>
    </row>
    <row r="42" spans="1:29" s="124" customFormat="1" ht="10.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5">
      <c r="A43" s="123"/>
      <c r="B43" s="123"/>
      <c r="C43" s="33"/>
      <c r="D43" s="26" t="s">
        <v>5</v>
      </c>
      <c r="E43" s="32"/>
      <c r="F43" s="74">
        <f t="shared" ref="F43:J44" si="7">F19</f>
        <v>39</v>
      </c>
      <c r="G43" s="74">
        <f t="shared" si="7"/>
        <v>39</v>
      </c>
      <c r="H43" s="74">
        <f t="shared" si="7"/>
        <v>13</v>
      </c>
      <c r="I43" s="74">
        <f t="shared" si="7"/>
        <v>1</v>
      </c>
      <c r="J43" s="74">
        <f t="shared" si="7"/>
        <v>15</v>
      </c>
      <c r="K43" s="64">
        <f>IFERROR(F43/G43-1,"n/a")</f>
        <v>0</v>
      </c>
      <c r="L43" s="64">
        <f>IFERROR(F43/H43-1,"n/a")</f>
        <v>2</v>
      </c>
      <c r="M43" s="64">
        <f>IFERROR(F43/I43-1,"n/a")</f>
        <v>38</v>
      </c>
      <c r="N43" s="60">
        <f>IFERROR(F43/J43-1,"n/a")</f>
        <v>1.6</v>
      </c>
      <c r="O43" s="74">
        <f>'Oct-23'!O43+'Nov-23'!F43</f>
        <v>677</v>
      </c>
      <c r="P43" s="74">
        <f>'Oct-23'!P43+'Nov-23'!G43</f>
        <v>637</v>
      </c>
      <c r="Q43" s="74">
        <f>'Oct-23'!Q43+'Nov-23'!H43</f>
        <v>44</v>
      </c>
      <c r="R43" s="74">
        <f>'Oct-23'!R43+'Nov-23'!I43</f>
        <v>7</v>
      </c>
      <c r="S43" s="74">
        <f>'Oct-23'!S43+'Nov-23'!J43</f>
        <v>274</v>
      </c>
      <c r="T43" s="120">
        <f>IFERROR(O43/P43-1,"n/a")</f>
        <v>6.279434850863419E-2</v>
      </c>
      <c r="U43" s="120">
        <f>IFERROR(O43/Q43-1,"n/a")</f>
        <v>14.386363636363637</v>
      </c>
      <c r="V43" s="120">
        <f>IFERROR(O43/R43-1,"n/a")</f>
        <v>95.714285714285708</v>
      </c>
      <c r="W43" s="121">
        <f>IFERROR(O43/S43-1,"n/a")</f>
        <v>1.4708029197080292</v>
      </c>
      <c r="X43" s="89">
        <v>669</v>
      </c>
      <c r="Y43" s="89">
        <v>59</v>
      </c>
      <c r="Z43" s="70">
        <v>9</v>
      </c>
      <c r="AA43" s="78">
        <v>287</v>
      </c>
      <c r="AC43" s="123"/>
    </row>
    <row r="44" spans="1:29" s="124" customFormat="1" ht="10.5">
      <c r="A44" s="123"/>
      <c r="B44" s="123"/>
      <c r="C44" s="33"/>
      <c r="D44" s="26" t="s">
        <v>11</v>
      </c>
      <c r="E44" s="32"/>
      <c r="F44" s="74">
        <f t="shared" si="7"/>
        <v>44881</v>
      </c>
      <c r="G44" s="74">
        <f t="shared" si="7"/>
        <v>43590</v>
      </c>
      <c r="H44" s="74">
        <f t="shared" si="7"/>
        <v>5685</v>
      </c>
      <c r="I44" s="74">
        <f t="shared" si="7"/>
        <v>0</v>
      </c>
      <c r="J44" s="74">
        <f t="shared" si="7"/>
        <v>20135</v>
      </c>
      <c r="K44" s="64">
        <f>IFERROR(F44/G44-1,"n/a")</f>
        <v>2.96168846065612E-2</v>
      </c>
      <c r="L44" s="64">
        <f>IFERROR(F44/H44-1,"n/a")</f>
        <v>6.8946350043975375</v>
      </c>
      <c r="M44" s="64" t="str">
        <f>IFERROR(F44/I44-1,"n/a")</f>
        <v>n/a</v>
      </c>
      <c r="N44" s="60">
        <f>IFERROR(F44/J44-1,"n/a")</f>
        <v>1.2290042215048422</v>
      </c>
      <c r="O44" s="74">
        <f>'Oct-23'!O44+'Nov-23'!F44</f>
        <v>1249277</v>
      </c>
      <c r="P44" s="74">
        <f>'Oct-23'!P44+'Nov-23'!G44</f>
        <v>877647</v>
      </c>
      <c r="Q44" s="74">
        <f>'Oct-23'!Q44+'Nov-23'!H44</f>
        <v>16677</v>
      </c>
      <c r="R44" s="74">
        <f>'Oct-23'!R44+'Nov-23'!I44</f>
        <v>8294</v>
      </c>
      <c r="S44" s="74">
        <f>'Oct-23'!S44+'Nov-23'!J44</f>
        <v>568659</v>
      </c>
      <c r="T44" s="120">
        <f>IFERROR(O44/P44-1,"n/a")</f>
        <v>0.42343903642352787</v>
      </c>
      <c r="U44" s="120">
        <f>IFERROR(O44/Q44-1,"n/a")</f>
        <v>73.91017569107153</v>
      </c>
      <c r="V44" s="120">
        <f>IFERROR(O44/R44-1,"n/a")</f>
        <v>149.62418615866892</v>
      </c>
      <c r="W44" s="121">
        <f>IFERROR(O44/S44-1,"n/a")</f>
        <v>1.1968824902094224</v>
      </c>
      <c r="X44" s="82">
        <v>905256</v>
      </c>
      <c r="Y44" s="82">
        <v>20626</v>
      </c>
      <c r="Z44" s="84">
        <v>10047</v>
      </c>
      <c r="AA44" s="78">
        <v>581199</v>
      </c>
      <c r="AC44" s="123"/>
    </row>
    <row r="45" spans="1:29" s="124" customFormat="1" ht="10.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5">
      <c r="A46" s="123"/>
      <c r="B46" s="123"/>
      <c r="C46" s="33"/>
      <c r="D46" s="26" t="s">
        <v>5</v>
      </c>
      <c r="E46" s="34"/>
      <c r="F46" s="74">
        <f t="shared" ref="F46:J47" si="8">F22</f>
        <v>210</v>
      </c>
      <c r="G46" s="74">
        <f t="shared" si="8"/>
        <v>130</v>
      </c>
      <c r="H46" s="74">
        <f t="shared" si="8"/>
        <v>67</v>
      </c>
      <c r="I46" s="74">
        <f t="shared" si="8"/>
        <v>0</v>
      </c>
      <c r="J46" s="74">
        <f t="shared" si="8"/>
        <v>95</v>
      </c>
      <c r="K46" s="64">
        <f>IFERROR(F46/G46-1,"n/a")</f>
        <v>0.61538461538461542</v>
      </c>
      <c r="L46" s="64">
        <f>IFERROR(F46/H46-1,"n/a")</f>
        <v>2.1343283582089554</v>
      </c>
      <c r="M46" s="64" t="str">
        <f>IFERROR(F46/I46-1,"n/a")</f>
        <v>n/a</v>
      </c>
      <c r="N46" s="60">
        <f>IFERROR(F46/J46-1,"n/a")</f>
        <v>1.2105263157894739</v>
      </c>
      <c r="O46" s="74">
        <f>'Oct-23'!O46+'Nov-23'!F46</f>
        <v>1084</v>
      </c>
      <c r="P46" s="74">
        <f>'Oct-23'!P46+'Nov-23'!G46</f>
        <v>771</v>
      </c>
      <c r="Q46" s="74">
        <f>'Oct-23'!Q46+'Nov-23'!H46</f>
        <v>258</v>
      </c>
      <c r="R46" s="74">
        <f>'Oct-23'!R46+'Nov-23'!I46</f>
        <v>0</v>
      </c>
      <c r="S46" s="74">
        <f>'Oct-23'!S46+'Nov-23'!J46</f>
        <v>718</v>
      </c>
      <c r="T46" s="120">
        <f>IFERROR(O46/P46-1,"n/a")</f>
        <v>0.40596627756160819</v>
      </c>
      <c r="U46" s="120">
        <f>IFERROR(O46/Q46-1,"n/a")</f>
        <v>3.2015503875968996</v>
      </c>
      <c r="V46" s="120" t="str">
        <f>IFERROR(O46/R46-1,"n/a")</f>
        <v>n/a</v>
      </c>
      <c r="W46" s="121">
        <f>IFERROR(O46/S46-1,"n/a")</f>
        <v>0.50974930362116999</v>
      </c>
      <c r="X46" s="89">
        <v>1129</v>
      </c>
      <c r="Y46" s="89">
        <v>336</v>
      </c>
      <c r="Z46" s="84">
        <v>43</v>
      </c>
      <c r="AA46" s="78">
        <v>781</v>
      </c>
      <c r="AC46" s="123"/>
    </row>
    <row r="47" spans="1:29" s="124" customFormat="1" ht="10.5">
      <c r="A47" s="123"/>
      <c r="B47" s="123"/>
      <c r="C47" s="33"/>
      <c r="D47" s="26" t="s">
        <v>11</v>
      </c>
      <c r="E47" s="32"/>
      <c r="F47" s="74">
        <f t="shared" si="8"/>
        <v>507202</v>
      </c>
      <c r="G47" s="74">
        <f t="shared" si="8"/>
        <v>274849</v>
      </c>
      <c r="H47" s="74">
        <f t="shared" si="8"/>
        <v>83507</v>
      </c>
      <c r="I47" s="74">
        <f t="shared" si="8"/>
        <v>0</v>
      </c>
      <c r="J47" s="74">
        <f t="shared" si="8"/>
        <v>263747</v>
      </c>
      <c r="K47" s="64">
        <f>IFERROR(F47/G47-1,"n/a")</f>
        <v>0.84538419277494192</v>
      </c>
      <c r="L47" s="64">
        <f>IFERROR(F47/H47-1,"n/a")</f>
        <v>5.0737662710910465</v>
      </c>
      <c r="M47" s="64" t="str">
        <f>IFERROR(F47/I47-1,"n/a")</f>
        <v>n/a</v>
      </c>
      <c r="N47" s="60">
        <f>IFERROR(F47/J47-1,"n/a")</f>
        <v>0.92306263199202276</v>
      </c>
      <c r="O47" s="74">
        <f>'Oct-23'!O47+'Nov-23'!F47</f>
        <v>3220796</v>
      </c>
      <c r="P47" s="74">
        <f>'Oct-23'!P47+'Nov-23'!G47</f>
        <v>1875306</v>
      </c>
      <c r="Q47" s="74">
        <f>'Oct-23'!Q47+'Nov-23'!H47</f>
        <v>425895</v>
      </c>
      <c r="R47" s="74">
        <f>'Oct-23'!R47+'Nov-23'!I47</f>
        <v>0</v>
      </c>
      <c r="S47" s="74">
        <f>'Oct-23'!S47+'Nov-23'!J47</f>
        <v>2242099</v>
      </c>
      <c r="T47" s="120">
        <f>IFERROR(O47/P47-1,"n/a")</f>
        <v>0.71747757432653647</v>
      </c>
      <c r="U47" s="120">
        <f>IFERROR(O47/Q47-1,"n/a")</f>
        <v>6.5624179668697682</v>
      </c>
      <c r="V47" s="120" t="str">
        <f>IFERROR(O47/R47-1,"n/a")</f>
        <v>n/a</v>
      </c>
      <c r="W47" s="121">
        <f>IFERROR(O47/S47-1,"n/a")</f>
        <v>0.43650927100007619</v>
      </c>
      <c r="X47" s="82">
        <v>2932981</v>
      </c>
      <c r="Y47" s="82">
        <v>533563</v>
      </c>
      <c r="Z47" s="84">
        <v>140552</v>
      </c>
      <c r="AA47" s="78">
        <v>2441594</v>
      </c>
      <c r="AC47" s="123"/>
    </row>
    <row r="48" spans="1:29" s="124" customFormat="1" ht="10.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5">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'Oct-23'!O49+'Nov-23'!F49</f>
        <v>21</v>
      </c>
      <c r="P49" s="74">
        <f>'Oct-23'!P49+'Nov-23'!G49</f>
        <v>9</v>
      </c>
      <c r="Q49" s="74">
        <f>'Oct-23'!Q49+'Nov-23'!H49</f>
        <v>0</v>
      </c>
      <c r="R49" s="74">
        <f>'Oct-23'!R49+'Nov-23'!I49</f>
        <v>0</v>
      </c>
      <c r="S49" s="74">
        <f>'Oct-23'!S49+'Nov-23'!J49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5">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'Oct-23'!O50+'Nov-23'!F50</f>
        <v>38626</v>
      </c>
      <c r="P50" s="74">
        <f>'Oct-23'!P50+'Nov-23'!G50</f>
        <v>15637</v>
      </c>
      <c r="Q50" s="74">
        <f>'Oct-23'!Q50+'Nov-23'!H50</f>
        <v>0</v>
      </c>
      <c r="R50" s="74">
        <f>'Oct-23'!R50+'Nov-23'!I50</f>
        <v>0</v>
      </c>
      <c r="S50" s="74">
        <f>'Oct-23'!S50+'Nov-23'!J50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9" thickBot="1">
      <c r="C51" s="35" t="s">
        <v>12</v>
      </c>
      <c r="D51" s="36"/>
      <c r="E51" s="37"/>
      <c r="F51" s="75">
        <f>F37+F40+F43+F46+F49</f>
        <v>463</v>
      </c>
      <c r="G51" s="75">
        <f t="shared" ref="G51:J52" si="10">G37+G40+G43+G46+G49</f>
        <v>340</v>
      </c>
      <c r="H51" s="75">
        <f t="shared" si="10"/>
        <v>223</v>
      </c>
      <c r="I51" s="75">
        <f t="shared" si="10"/>
        <v>11</v>
      </c>
      <c r="J51" s="75">
        <f t="shared" si="10"/>
        <v>311</v>
      </c>
      <c r="K51" s="66">
        <f>IFERROR(F51/G51-1,"n/a")</f>
        <v>0.36176470588235299</v>
      </c>
      <c r="L51" s="66">
        <f>IFERROR(F51/H51-1,"n/a")</f>
        <v>1.0762331838565022</v>
      </c>
      <c r="M51" s="66">
        <f>IFERROR(F51/I51-1,"n/a")</f>
        <v>41.090909090909093</v>
      </c>
      <c r="N51" s="62">
        <f>IFERROR(F51/J51-1,"n/a")</f>
        <v>0.4887459807073955</v>
      </c>
      <c r="O51" s="75">
        <f t="shared" ref="O51:S52" si="11">O37+O40+O43+O46+O49</f>
        <v>3187</v>
      </c>
      <c r="P51" s="75">
        <f t="shared" si="11"/>
        <v>2712</v>
      </c>
      <c r="Q51" s="75">
        <f t="shared" si="11"/>
        <v>830</v>
      </c>
      <c r="R51" s="75">
        <f t="shared" si="11"/>
        <v>87</v>
      </c>
      <c r="S51" s="75">
        <f t="shared" si="11"/>
        <v>2399</v>
      </c>
      <c r="T51" s="66">
        <f>IFERROR(O51/P51-1,"n/a")</f>
        <v>0.17514749262536866</v>
      </c>
      <c r="U51" s="66">
        <f>IFERROR(O51/Q51-1,"n/a")</f>
        <v>2.8397590361445784</v>
      </c>
      <c r="V51" s="66">
        <f>IFERROR(O51/R51-1,"n/a")</f>
        <v>35.632183908045974</v>
      </c>
      <c r="W51" s="62">
        <f>IFERROR(O51/S51-1,"n/a")</f>
        <v>0.32847019591496451</v>
      </c>
      <c r="X51" s="46">
        <f t="shared" ref="X51:Z52" si="12">X37+X40+X43+X46+X49</f>
        <v>3856</v>
      </c>
      <c r="Y51" s="46">
        <f t="shared" si="12"/>
        <v>1673</v>
      </c>
      <c r="Z51" s="46">
        <f t="shared" si="12"/>
        <v>669</v>
      </c>
      <c r="AA51" s="80">
        <f>AA37+AA40+AA43+AA46+AA49</f>
        <v>3241</v>
      </c>
      <c r="AC51" s="123"/>
    </row>
    <row r="52" spans="3:29" s="124" customFormat="1" ht="11.25" thickTop="1" thickBot="1">
      <c r="C52" s="38" t="s">
        <v>13</v>
      </c>
      <c r="D52" s="39"/>
      <c r="E52" s="40"/>
      <c r="F52" s="76">
        <f>F38+F41+F44+F47+F50</f>
        <v>1148627</v>
      </c>
      <c r="G52" s="76">
        <f t="shared" si="10"/>
        <v>779647</v>
      </c>
      <c r="H52" s="76">
        <f t="shared" si="10"/>
        <v>304612</v>
      </c>
      <c r="I52" s="76">
        <f t="shared" si="10"/>
        <v>4854</v>
      </c>
      <c r="J52" s="76">
        <f t="shared" si="10"/>
        <v>742910</v>
      </c>
      <c r="K52" s="67">
        <f>IFERROR(F52/G52-1,"n/a")</f>
        <v>0.47326546501172961</v>
      </c>
      <c r="L52" s="67">
        <f>IFERROR(F52/H52-1,"n/a")</f>
        <v>2.7707870996546426</v>
      </c>
      <c r="M52" s="67">
        <f>IFERROR(F52/I52-1,"n/a")</f>
        <v>235.63514627111661</v>
      </c>
      <c r="N52" s="63">
        <f>IFERROR(F52/J52-1,"n/a")</f>
        <v>0.54611864155819689</v>
      </c>
      <c r="O52" s="76">
        <f t="shared" si="11"/>
        <v>9083512</v>
      </c>
      <c r="P52" s="76">
        <f t="shared" si="11"/>
        <v>5990121</v>
      </c>
      <c r="Q52" s="76">
        <f t="shared" si="11"/>
        <v>1231240</v>
      </c>
      <c r="R52" s="76">
        <f t="shared" si="11"/>
        <v>35715</v>
      </c>
      <c r="S52" s="76">
        <f t="shared" si="11"/>
        <v>6706790</v>
      </c>
      <c r="T52" s="67">
        <f>IFERROR(O52/P52-1,"n/a")</f>
        <v>0.51641544469635914</v>
      </c>
      <c r="U52" s="118">
        <f>IFERROR(O52/Q52-1,"n/a")</f>
        <v>6.377531594165232</v>
      </c>
      <c r="V52" s="118">
        <f>IFERROR(O52/R52-1,"n/a")</f>
        <v>253.33324933501331</v>
      </c>
      <c r="W52" s="119">
        <f>IFERROR(O52/S52-1,"n/a")</f>
        <v>0.3543754911067738</v>
      </c>
      <c r="X52" s="47">
        <f t="shared" si="12"/>
        <v>9237323</v>
      </c>
      <c r="Y52" s="47">
        <f t="shared" si="12"/>
        <v>2410085</v>
      </c>
      <c r="Z52" s="47">
        <f t="shared" si="12"/>
        <v>1324261</v>
      </c>
      <c r="AA52" s="81">
        <f>AA38+AA41+AA44+AA47+AA50</f>
        <v>8638971</v>
      </c>
      <c r="AC52" s="123"/>
    </row>
    <row r="53" spans="3:29" s="124" customFormat="1" ht="10.9" thickTop="1">
      <c r="AC53" s="123"/>
    </row>
    <row r="54" spans="3:29" s="124" customFormat="1" ht="10.5">
      <c r="P54" s="132"/>
      <c r="Q54" s="132"/>
      <c r="R54" s="132"/>
      <c r="S54" s="132"/>
      <c r="AC54" s="123"/>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customFormat="1" ht="15" customHeight="1"/>
    <row r="66" customFormat="1"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E38A6-CE2A-402A-800B-FA87C6295727}">
  <dimension ref="A1:AC66"/>
  <sheetViews>
    <sheetView showGridLines="0" zoomScaleNormal="100" workbookViewId="0"/>
  </sheetViews>
  <sheetFormatPr defaultColWidth="0" defaultRowHeight="15" customHeight="1" zeroHeight="1"/>
  <cols>
    <col min="1" max="2" width="4.1328125" customWidth="1"/>
    <col min="3" max="3" width="3.73046875" customWidth="1"/>
    <col min="4" max="4" width="8.86328125" customWidth="1"/>
    <col min="5" max="5" width="13" customWidth="1"/>
    <col min="6" max="6" width="11.1328125" bestFit="1" customWidth="1"/>
    <col min="7" max="7" width="10.265625" bestFit="1" customWidth="1"/>
    <col min="8" max="9" width="8.86328125" customWidth="1"/>
    <col min="10" max="10" width="10.265625" bestFit="1" customWidth="1"/>
    <col min="11" max="11" width="8" customWidth="1"/>
    <col min="12" max="12" width="8.86328125" bestFit="1" customWidth="1"/>
    <col min="13" max="14" width="8" customWidth="1"/>
    <col min="15" max="15" width="12" bestFit="1" customWidth="1"/>
    <col min="16" max="16" width="11.59765625" bestFit="1" customWidth="1"/>
    <col min="17" max="17" width="10.3984375" bestFit="1" customWidth="1"/>
    <col min="18" max="18" width="11.59765625" bestFit="1" customWidth="1"/>
    <col min="19" max="19" width="11.73046875" bestFit="1" customWidth="1"/>
    <col min="20" max="20" width="9.1328125" bestFit="1" customWidth="1"/>
    <col min="21" max="21" width="8.86328125" bestFit="1" customWidth="1"/>
    <col min="22" max="22" width="9" bestFit="1" customWidth="1"/>
    <col min="23" max="23" width="7.73046875" customWidth="1"/>
    <col min="24" max="24" width="13.3984375" bestFit="1" customWidth="1"/>
    <col min="25" max="25" width="13.265625" bestFit="1" customWidth="1"/>
    <col min="26" max="26" width="12.86328125" bestFit="1" customWidth="1"/>
    <col min="27" max="27" width="15.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5.75">
      <c r="A4" s="9"/>
      <c r="B4" s="11" t="s">
        <v>7</v>
      </c>
      <c r="C4" s="26"/>
      <c r="D4" s="93" t="s">
        <v>24</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5">
      <c r="A9" s="123"/>
      <c r="C9" s="27" t="s">
        <v>7</v>
      </c>
      <c r="D9" s="28"/>
      <c r="E9" s="28"/>
      <c r="F9" s="154" t="str">
        <f>D4</f>
        <v>October</v>
      </c>
      <c r="G9" s="157"/>
      <c r="H9" s="157"/>
      <c r="I9" s="157"/>
      <c r="J9" s="157"/>
      <c r="K9" s="157"/>
      <c r="L9" s="157"/>
      <c r="M9" s="157"/>
      <c r="N9" s="158"/>
      <c r="O9" s="156" t="str">
        <f>"January to "&amp; D4</f>
        <v>January to October</v>
      </c>
      <c r="P9" s="157"/>
      <c r="Q9" s="157"/>
      <c r="R9" s="157"/>
      <c r="S9" s="157"/>
      <c r="T9" s="157"/>
      <c r="U9" s="157"/>
      <c r="V9" s="157"/>
      <c r="W9" s="158"/>
      <c r="X9" s="156" t="s">
        <v>57</v>
      </c>
      <c r="Y9" s="157"/>
      <c r="Z9" s="157"/>
      <c r="AA9" s="159"/>
      <c r="AB9" s="123"/>
      <c r="AC9" s="123"/>
    </row>
    <row r="10" spans="1:29" s="124" customFormat="1" ht="10.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5">
      <c r="A13" s="123"/>
      <c r="B13" s="128"/>
      <c r="C13" s="33"/>
      <c r="D13" s="26" t="s">
        <v>5</v>
      </c>
      <c r="E13" s="32"/>
      <c r="F13" s="71">
        <v>81</v>
      </c>
      <c r="G13" s="71">
        <v>78</v>
      </c>
      <c r="H13" s="71">
        <v>89</v>
      </c>
      <c r="I13" s="71">
        <v>0</v>
      </c>
      <c r="J13" s="71">
        <v>110</v>
      </c>
      <c r="K13" s="64">
        <f>IFERROR(F13/G13-1,"n/a")</f>
        <v>3.8461538461538547E-2</v>
      </c>
      <c r="L13" s="64">
        <f t="shared" ref="L13:L28" si="0">IFERROR(F13/H13-1,"n/a")</f>
        <v>-8.98876404494382E-2</v>
      </c>
      <c r="M13" s="64" t="str">
        <f>IFERROR(F13/I13-1,"n/a")</f>
        <v>n/a</v>
      </c>
      <c r="N13" s="60">
        <f>IFERROR(F13/J13-1,"n/a")</f>
        <v>-0.26363636363636367</v>
      </c>
      <c r="O13" s="68">
        <f>'Sep-23'!O13+'Oct-23'!F13</f>
        <v>1236</v>
      </c>
      <c r="P13" s="68">
        <f>'Sep-23'!$P$13+G13</f>
        <v>1151</v>
      </c>
      <c r="Q13" s="68">
        <f>'Sep-23'!Q13+'Oct-23'!H13</f>
        <v>228</v>
      </c>
      <c r="R13" s="68">
        <f>'Sep-23'!R13+'Oct-23'!I13</f>
        <v>551</v>
      </c>
      <c r="S13" s="68">
        <f>'Sep-23'!S13+'Oct-23'!J13</f>
        <v>1212</v>
      </c>
      <c r="T13" s="64">
        <f>IFERROR(O13/P13-1,"n/a")</f>
        <v>7.3848827106863579E-2</v>
      </c>
      <c r="U13" s="64">
        <f>IFERROR(O13/Q13-1,"n/a")</f>
        <v>4.4210526315789478</v>
      </c>
      <c r="V13" s="64">
        <f>IFERROR(O13/R13-1,"n/a")</f>
        <v>1.2431941923774956</v>
      </c>
      <c r="W13" s="60">
        <f>IFERROR(O13/S13-1,"n/a")</f>
        <v>1.980198019801982E-2</v>
      </c>
      <c r="X13" s="68">
        <v>1486</v>
      </c>
      <c r="Y13" s="68">
        <v>522</v>
      </c>
      <c r="Z13" s="68">
        <v>551</v>
      </c>
      <c r="AA13" s="68">
        <v>1591</v>
      </c>
      <c r="AB13" s="123"/>
      <c r="AC13" s="123"/>
    </row>
    <row r="14" spans="1:29" s="124" customFormat="1" ht="10.5">
      <c r="A14" s="123"/>
      <c r="B14" s="128"/>
      <c r="C14" s="33"/>
      <c r="D14" s="26" t="s">
        <v>11</v>
      </c>
      <c r="E14" s="32"/>
      <c r="F14" s="71">
        <v>282162</v>
      </c>
      <c r="G14" s="71">
        <v>268578</v>
      </c>
      <c r="H14" s="71">
        <v>143120</v>
      </c>
      <c r="I14" s="71">
        <v>0</v>
      </c>
      <c r="J14" s="71">
        <v>299863</v>
      </c>
      <c r="K14" s="64">
        <f>IFERROR(F14/G14-1,"n/a")</f>
        <v>5.0577485870026528E-2</v>
      </c>
      <c r="L14" s="64">
        <f t="shared" si="0"/>
        <v>0.97150642817216326</v>
      </c>
      <c r="M14" s="64" t="str">
        <f>IFERROR(F14/I14-1,"n/a")</f>
        <v>n/a</v>
      </c>
      <c r="N14" s="60">
        <f>IFERROR(F14/J14-1,"n/a")</f>
        <v>-5.9030290499328064E-2</v>
      </c>
      <c r="O14" s="68">
        <f>'Sep-23'!$O$14+F14</f>
        <v>4068706</v>
      </c>
      <c r="P14" s="68">
        <f>'Sep-23'!P14+'Oct-23'!G14</f>
        <v>2663889</v>
      </c>
      <c r="Q14" s="68">
        <f>'Sep-23'!Q14+'Oct-23'!H14</f>
        <v>324020</v>
      </c>
      <c r="R14" s="68">
        <f>'Sep-23'!R14+'Oct-23'!I14</f>
        <v>1092884</v>
      </c>
      <c r="S14" s="68">
        <f>'Sep-23'!S14+'Oct-23'!J14</f>
        <v>3643281</v>
      </c>
      <c r="T14" s="64">
        <f>IFERROR(O14/P14-1,"n/a")</f>
        <v>0.52735568186211967</v>
      </c>
      <c r="U14" s="64">
        <f>IFERROR(O14/Q14-1,"n/a")</f>
        <v>11.556959446947719</v>
      </c>
      <c r="V14" s="64">
        <f>IFERROR(O14/R14-1,"n/a")</f>
        <v>2.7229074631891401</v>
      </c>
      <c r="W14" s="60">
        <f>IFERROR(O14/S14-1,"n/a")</f>
        <v>0.1167697468298492</v>
      </c>
      <c r="X14" s="68">
        <v>3592413</v>
      </c>
      <c r="Y14" s="68">
        <v>768312</v>
      </c>
      <c r="Z14" s="68">
        <v>1092884</v>
      </c>
      <c r="AA14" s="68">
        <v>4592479</v>
      </c>
      <c r="AB14" s="123"/>
      <c r="AC14" s="123"/>
    </row>
    <row r="15" spans="1:29" s="124" customFormat="1" ht="10.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43"/>
      <c r="AB15" s="123"/>
      <c r="AC15" s="123"/>
    </row>
    <row r="16" spans="1:29" s="124" customFormat="1" ht="10.5">
      <c r="A16" s="123"/>
      <c r="B16" s="128"/>
      <c r="C16" s="33"/>
      <c r="D16" s="26" t="s">
        <v>5</v>
      </c>
      <c r="E16" s="32"/>
      <c r="F16" s="71">
        <v>87</v>
      </c>
      <c r="G16" s="71">
        <v>89</v>
      </c>
      <c r="H16" s="71">
        <v>33</v>
      </c>
      <c r="I16" s="71">
        <v>17</v>
      </c>
      <c r="J16" s="71">
        <v>114</v>
      </c>
      <c r="K16" s="64">
        <f>IFERROR(F16/G16-1,"n/a")</f>
        <v>-2.2471910112359605E-2</v>
      </c>
      <c r="L16" s="64">
        <f t="shared" si="0"/>
        <v>1.6363636363636362</v>
      </c>
      <c r="M16" s="64">
        <f>IFERROR(F16/I16-1,"n/a")</f>
        <v>4.117647058823529</v>
      </c>
      <c r="N16" s="60">
        <f>IFERROR(F16/J16-1,"n/a")</f>
        <v>-0.23684210526315785</v>
      </c>
      <c r="O16" s="68">
        <f>'Sep-23'!$O$16+F16</f>
        <v>512</v>
      </c>
      <c r="P16" s="68">
        <f>'Sep-23'!P16+'Oct-23'!G16</f>
        <v>539</v>
      </c>
      <c r="Q16" s="68">
        <f>'Sep-23'!Q16+'Oct-23'!H16</f>
        <v>169</v>
      </c>
      <c r="R16" s="68">
        <f>'Sep-23'!R16+'Oct-23'!I16</f>
        <v>38</v>
      </c>
      <c r="S16" s="68">
        <f>'Sep-23'!S16+'Oct-23'!J16</f>
        <v>517</v>
      </c>
      <c r="T16" s="64">
        <f>IFERROR(O16/P16-1,"n/a")</f>
        <v>-5.0092764378478649E-2</v>
      </c>
      <c r="U16" s="64">
        <f>IFERROR(O16/Q16-1,"n/a")</f>
        <v>2.029585798816568</v>
      </c>
      <c r="V16" s="64">
        <f>IFERROR(O16/R16-1,"n/a")</f>
        <v>12.473684210526315</v>
      </c>
      <c r="W16" s="60">
        <f>IFERROR(O16/S16-1,"n/a")</f>
        <v>-9.6711798839458352E-3</v>
      </c>
      <c r="X16" s="68">
        <v>572</v>
      </c>
      <c r="Y16" s="68">
        <v>202</v>
      </c>
      <c r="Z16" s="68">
        <v>54</v>
      </c>
      <c r="AA16" s="68">
        <v>586</v>
      </c>
      <c r="AB16" s="123"/>
      <c r="AC16" s="123"/>
    </row>
    <row r="17" spans="1:29" s="124" customFormat="1" ht="10.5">
      <c r="A17" s="123"/>
      <c r="B17" s="128"/>
      <c r="C17" s="33"/>
      <c r="D17" s="26" t="s">
        <v>11</v>
      </c>
      <c r="E17" s="32"/>
      <c r="F17" s="71">
        <v>199183</v>
      </c>
      <c r="G17" s="71">
        <v>124605</v>
      </c>
      <c r="H17" s="71">
        <v>44045</v>
      </c>
      <c r="I17" s="71">
        <v>13954</v>
      </c>
      <c r="J17" s="71">
        <v>223063</v>
      </c>
      <c r="K17" s="64">
        <f>IFERROR(F17/G17-1,"n/a")</f>
        <v>0.59851530837446321</v>
      </c>
      <c r="L17" s="64">
        <f t="shared" si="0"/>
        <v>3.522261323646271</v>
      </c>
      <c r="M17" s="64">
        <f>IFERROR(F17/I17-1,"n/a")</f>
        <v>13.274258277196504</v>
      </c>
      <c r="N17" s="60">
        <f>IFERROR(F17/J17-1,"n/a")</f>
        <v>-0.10705495756804129</v>
      </c>
      <c r="O17" s="68">
        <f>'Sep-23'!O17+'Oct-23'!F17</f>
        <v>1530802</v>
      </c>
      <c r="P17" s="68">
        <f>'Sep-23'!P17+'Oct-23'!G17</f>
        <v>892600</v>
      </c>
      <c r="Q17" s="68">
        <f>'Sep-23'!Q17+'Oct-23'!H17</f>
        <v>259331</v>
      </c>
      <c r="R17" s="68">
        <f>'Sep-23'!R17+'Oct-23'!I17</f>
        <v>63680</v>
      </c>
      <c r="S17" s="68">
        <f>'Sep-23'!S17+'Oct-23'!J17</f>
        <v>1304953</v>
      </c>
      <c r="T17" s="64">
        <f>IFERROR(O17/P17-1,"n/a")</f>
        <v>0.71499215774142955</v>
      </c>
      <c r="U17" s="64">
        <f>IFERROR(O17/Q17-1,"n/a")</f>
        <v>4.9028885864011631</v>
      </c>
      <c r="V17" s="64">
        <f>IFERROR(O17/R17-1,"n/a")</f>
        <v>23.038976130653268</v>
      </c>
      <c r="W17" s="60">
        <f>IFERROR(O17/S17-1,"n/a")</f>
        <v>0.17307060101015126</v>
      </c>
      <c r="X17" s="68">
        <v>965963</v>
      </c>
      <c r="Y17" s="68">
        <v>301521</v>
      </c>
      <c r="Z17" s="68">
        <v>70675</v>
      </c>
      <c r="AA17" s="68">
        <v>1400932</v>
      </c>
      <c r="AB17" s="123"/>
      <c r="AC17" s="123"/>
    </row>
    <row r="18" spans="1:29" s="124" customFormat="1" ht="10.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43"/>
      <c r="AB18" s="123"/>
      <c r="AC18" s="123"/>
    </row>
    <row r="19" spans="1:29" s="124" customFormat="1" ht="10.5">
      <c r="A19" s="123"/>
      <c r="B19" s="128"/>
      <c r="C19" s="33"/>
      <c r="D19" s="26" t="s">
        <v>5</v>
      </c>
      <c r="E19" s="32"/>
      <c r="F19" s="71">
        <v>117</v>
      </c>
      <c r="G19" s="71">
        <v>97</v>
      </c>
      <c r="H19" s="71">
        <v>15</v>
      </c>
      <c r="I19" s="71">
        <v>1</v>
      </c>
      <c r="J19" s="71">
        <v>34</v>
      </c>
      <c r="K19" s="64">
        <f>IFERROR(F19/G19-1,"n/a")</f>
        <v>0.20618556701030921</v>
      </c>
      <c r="L19" s="64">
        <f t="shared" si="0"/>
        <v>6.8</v>
      </c>
      <c r="M19" s="64">
        <f>IFERROR(F19/I19-1,"n/a")</f>
        <v>116</v>
      </c>
      <c r="N19" s="60">
        <f>IFERROR(F19/J19-1,"n/a")</f>
        <v>2.4411764705882355</v>
      </c>
      <c r="O19" s="68">
        <f>'Sep-23'!O19+'Oct-23'!F19</f>
        <v>661</v>
      </c>
      <c r="P19" s="68">
        <f>'Sep-23'!P19+'Oct-23'!G19</f>
        <v>610</v>
      </c>
      <c r="Q19" s="68">
        <f>'Sep-23'!Q19+'Oct-23'!H19</f>
        <v>31</v>
      </c>
      <c r="R19" s="68">
        <f>'Sep-23'!R19+'Oct-23'!I19</f>
        <v>9</v>
      </c>
      <c r="S19" s="68">
        <f>'Sep-23'!S19+'Oct-23'!J19</f>
        <v>265</v>
      </c>
      <c r="T19" s="64">
        <f>IFERROR(O19/P19-1,"n/a")</f>
        <v>8.3606557377049251E-2</v>
      </c>
      <c r="U19" s="64">
        <f>IFERROR(O19/Q19-1,"n/a")</f>
        <v>20.322580645161292</v>
      </c>
      <c r="V19" s="64">
        <f>IFERROR(O19/R19-1,"n/a")</f>
        <v>72.444444444444443</v>
      </c>
      <c r="W19" s="60">
        <f>IFERROR(O19/S19-1,"n/a")</f>
        <v>1.4943396226415095</v>
      </c>
      <c r="X19" s="68">
        <v>658</v>
      </c>
      <c r="Y19" s="68">
        <v>47</v>
      </c>
      <c r="Z19" s="68">
        <v>9</v>
      </c>
      <c r="AA19" s="68">
        <v>290</v>
      </c>
      <c r="AB19" s="123"/>
      <c r="AC19" s="123"/>
    </row>
    <row r="20" spans="1:29" s="124" customFormat="1" ht="10.5">
      <c r="A20" s="123"/>
      <c r="B20" s="128"/>
      <c r="C20" s="33"/>
      <c r="D20" s="26" t="s">
        <v>11</v>
      </c>
      <c r="E20" s="32"/>
      <c r="F20" s="71">
        <v>211817</v>
      </c>
      <c r="G20" s="71">
        <v>133084</v>
      </c>
      <c r="H20" s="71">
        <v>6450</v>
      </c>
      <c r="I20" s="71">
        <v>0</v>
      </c>
      <c r="J20" s="71">
        <v>67246</v>
      </c>
      <c r="K20" s="64">
        <f>IFERROR(F20/G20-1,"n/a")</f>
        <v>0.59160379910432503</v>
      </c>
      <c r="L20" s="64">
        <f t="shared" si="0"/>
        <v>31.83984496124031</v>
      </c>
      <c r="M20" s="64" t="str">
        <f>IFERROR(F20/I20-1,"n/a")</f>
        <v>n/a</v>
      </c>
      <c r="N20" s="60">
        <f t="shared" ref="N20:N28" si="1">IFERROR(F20/J20-1,"n/a")</f>
        <v>2.1498825208934362</v>
      </c>
      <c r="O20" s="68">
        <f>'Sep-23'!O20+'Oct-23'!F20</f>
        <v>1225242</v>
      </c>
      <c r="P20" s="68">
        <f>'Sep-23'!P20+'Oct-23'!G20</f>
        <v>837142</v>
      </c>
      <c r="Q20" s="68">
        <f>'Sep-23'!Q20+'Oct-23'!H20</f>
        <v>10992</v>
      </c>
      <c r="R20" s="68">
        <f>'Sep-23'!R20+'Oct-23'!I20</f>
        <v>10047</v>
      </c>
      <c r="S20" s="68">
        <f>'Sep-23'!S20+'Oct-23'!J20</f>
        <v>555008</v>
      </c>
      <c r="T20" s="64">
        <f>IFERROR(O20/P20-1,"n/a")</f>
        <v>0.46360115727080942</v>
      </c>
      <c r="U20" s="64">
        <f>IFERROR(O20/Q20-1,"n/a")</f>
        <v>110.46670305676857</v>
      </c>
      <c r="V20" s="64">
        <f>IFERROR(O20/R20-1,"n/a")</f>
        <v>120.9510301582562</v>
      </c>
      <c r="W20" s="60">
        <f>IFERROR(O20/S20-1,"n/a")</f>
        <v>1.2076114218173433</v>
      </c>
      <c r="X20" s="68">
        <v>887495</v>
      </c>
      <c r="Y20" s="68">
        <v>17541</v>
      </c>
      <c r="Z20" s="68">
        <v>10046.999999999998</v>
      </c>
      <c r="AA20" s="68">
        <v>585930</v>
      </c>
      <c r="AB20" s="123"/>
      <c r="AC20" s="123"/>
    </row>
    <row r="21" spans="1:29" s="124" customFormat="1" ht="10.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43"/>
      <c r="AB21" s="123"/>
      <c r="AC21" s="123"/>
    </row>
    <row r="22" spans="1:29" s="124" customFormat="1" ht="10.5">
      <c r="A22" s="123"/>
      <c r="B22" s="128"/>
      <c r="C22" s="33"/>
      <c r="D22" s="26" t="s">
        <v>5</v>
      </c>
      <c r="E22" s="34"/>
      <c r="F22" s="71">
        <v>185</v>
      </c>
      <c r="G22" s="71">
        <v>149</v>
      </c>
      <c r="H22" s="71">
        <v>107</v>
      </c>
      <c r="I22" s="71">
        <v>0</v>
      </c>
      <c r="J22" s="71">
        <v>127</v>
      </c>
      <c r="K22" s="64">
        <f>IFERROR(F22/G22-1,"n/a")</f>
        <v>0.24161073825503365</v>
      </c>
      <c r="L22" s="64">
        <f t="shared" si="0"/>
        <v>0.72897196261682251</v>
      </c>
      <c r="M22" s="64" t="str">
        <f>IFERROR(F22/I22-1,"n/a")</f>
        <v>n/a</v>
      </c>
      <c r="N22" s="60">
        <f t="shared" si="1"/>
        <v>0.45669291338582685</v>
      </c>
      <c r="O22" s="68">
        <f>'Sep-23'!O22+'Oct-23'!F22</f>
        <v>1161</v>
      </c>
      <c r="P22" s="68">
        <f>'Sep-23'!P22+'Oct-23'!G22</f>
        <v>694</v>
      </c>
      <c r="Q22" s="68">
        <f>'Sep-23'!Q22+'Oct-23'!H22</f>
        <v>191</v>
      </c>
      <c r="R22" s="68">
        <f>'Sep-23'!R22+'Oct-23'!I22</f>
        <v>205</v>
      </c>
      <c r="S22" s="68">
        <f>'Sep-23'!S22+'Oct-23'!J22</f>
        <v>946</v>
      </c>
      <c r="T22" s="64">
        <f>IFERROR(O22/P22-1,"n/a")</f>
        <v>0.67291066282420742</v>
      </c>
      <c r="U22" s="64">
        <f>IFERROR(O22/Q22-1,"n/a")</f>
        <v>5.0785340314136125</v>
      </c>
      <c r="V22" s="64">
        <f>IFERROR(O22/R22-1,"n/a")</f>
        <v>4.6634146341463412</v>
      </c>
      <c r="W22" s="60">
        <f>IFERROR(O22/S22-1,"n/a")</f>
        <v>0.22727272727272729</v>
      </c>
      <c r="X22" s="68">
        <v>895</v>
      </c>
      <c r="Y22" s="68">
        <v>283</v>
      </c>
      <c r="Z22" s="68">
        <v>43</v>
      </c>
      <c r="AA22" s="68">
        <v>827</v>
      </c>
      <c r="AB22" s="123"/>
      <c r="AC22" s="123"/>
    </row>
    <row r="23" spans="1:29" s="124" customFormat="1" ht="10.5">
      <c r="A23" s="123"/>
      <c r="B23" s="128"/>
      <c r="C23" s="33"/>
      <c r="D23" s="26" t="s">
        <v>11</v>
      </c>
      <c r="E23" s="32"/>
      <c r="F23" s="71">
        <v>513716</v>
      </c>
      <c r="G23" s="71">
        <v>338461</v>
      </c>
      <c r="H23" s="71">
        <v>174505</v>
      </c>
      <c r="I23" s="71">
        <v>0</v>
      </c>
      <c r="J23" s="71">
        <v>332808</v>
      </c>
      <c r="K23" s="64">
        <f>IFERROR(F23/G23-1,"n/a")</f>
        <v>0.5177996874085935</v>
      </c>
      <c r="L23" s="64">
        <f t="shared" si="0"/>
        <v>1.9438468811781897</v>
      </c>
      <c r="M23" s="64" t="str">
        <f>IFERROR(F23/I23-1,"n/a")</f>
        <v>n/a</v>
      </c>
      <c r="N23" s="60">
        <f t="shared" si="1"/>
        <v>0.54358068315665498</v>
      </c>
      <c r="O23" s="68">
        <f>'Sep-23'!O23+'Oct-23'!F23</f>
        <v>3549868</v>
      </c>
      <c r="P23" s="68">
        <f>'Sep-23'!P23+'Oct-23'!G23</f>
        <v>1668911</v>
      </c>
      <c r="Q23" s="68">
        <f>'Sep-23'!Q23+'Oct-23'!H23</f>
        <v>342388</v>
      </c>
      <c r="R23" s="68">
        <f>'Sep-23'!R23+'Oct-23'!I23</f>
        <v>545974</v>
      </c>
      <c r="S23" s="68">
        <f>'Sep-23'!S23+'Oct-23'!J23</f>
        <v>2898167</v>
      </c>
      <c r="T23" s="64">
        <f>IFERROR(O23/P23-1,"n/a")</f>
        <v>1.1270565057094117</v>
      </c>
      <c r="U23" s="64">
        <f>IFERROR(O23/Q23-1,"n/a")</f>
        <v>9.3679685035690508</v>
      </c>
      <c r="V23" s="64">
        <f>IFERROR(O23/R23-1,"n/a")</f>
        <v>5.5018993578448789</v>
      </c>
      <c r="W23" s="60">
        <f>IFERROR(O23/S23-1,"n/a")</f>
        <v>0.22486661396668994</v>
      </c>
      <c r="X23" s="68">
        <v>2165161</v>
      </c>
      <c r="Y23" s="68">
        <v>465109</v>
      </c>
      <c r="Z23" s="68">
        <v>140552</v>
      </c>
      <c r="AA23" s="68">
        <v>2552942</v>
      </c>
      <c r="AB23" s="123"/>
      <c r="AC23" s="123"/>
    </row>
    <row r="24" spans="1:29" s="124" customFormat="1" ht="10.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43"/>
      <c r="AB24" s="123"/>
      <c r="AC24" s="123"/>
    </row>
    <row r="25" spans="1:29" s="124" customFormat="1" ht="10.5">
      <c r="B25" s="128"/>
      <c r="C25" s="33"/>
      <c r="D25" s="26" t="s">
        <v>5</v>
      </c>
      <c r="E25" s="32"/>
      <c r="F25" s="71">
        <v>2</v>
      </c>
      <c r="G25" s="71">
        <v>1</v>
      </c>
      <c r="H25" s="71">
        <v>0</v>
      </c>
      <c r="I25" s="71">
        <v>0</v>
      </c>
      <c r="J25" s="71">
        <v>3</v>
      </c>
      <c r="K25" s="64">
        <f>IFERROR(F25/G25-1,"n/a")</f>
        <v>1</v>
      </c>
      <c r="L25" s="64" t="str">
        <f t="shared" si="0"/>
        <v>n/a</v>
      </c>
      <c r="M25" s="64" t="str">
        <f>IFERROR(F25/I25-1,"n/a")</f>
        <v>n/a</v>
      </c>
      <c r="N25" s="60">
        <f t="shared" si="1"/>
        <v>-0.33333333333333337</v>
      </c>
      <c r="O25" s="68">
        <f>'Sep-23'!O25+'Oct-23'!F25</f>
        <v>21</v>
      </c>
      <c r="P25" s="68">
        <f>'Sep-23'!P25+'Oct-23'!G25</f>
        <v>9</v>
      </c>
      <c r="Q25" s="68">
        <f>'Sep-23'!Q25+'Oct-23'!H25</f>
        <v>0</v>
      </c>
      <c r="R25" s="68">
        <f>'Sep-23'!R25+'Oct-23'!I25</f>
        <v>0</v>
      </c>
      <c r="S25" s="68">
        <f>'Sep-23'!S25+'Oct-23'!J25</f>
        <v>16</v>
      </c>
      <c r="T25" s="64">
        <f>IFERROR(O25/P25-1,"n/a")</f>
        <v>1.3333333333333335</v>
      </c>
      <c r="U25" s="64" t="str">
        <f>IFERROR(O25/Q25-1,"n/a")</f>
        <v>n/a</v>
      </c>
      <c r="V25" s="64" t="str">
        <f>IFERROR(O25/R25-1,"n/a")</f>
        <v>n/a</v>
      </c>
      <c r="W25" s="60">
        <f>IFERROR(O25/S25-1,"n/a")</f>
        <v>0.3125</v>
      </c>
      <c r="X25" s="68">
        <v>9</v>
      </c>
      <c r="Y25" s="68">
        <v>0</v>
      </c>
      <c r="Z25" s="68">
        <v>0</v>
      </c>
      <c r="AA25" s="68">
        <v>16</v>
      </c>
      <c r="AB25" s="123"/>
      <c r="AC25" s="123"/>
    </row>
    <row r="26" spans="1:29" s="124" customFormat="1" ht="10.5">
      <c r="A26" s="123"/>
      <c r="B26" s="128"/>
      <c r="C26" s="33"/>
      <c r="D26" s="26" t="s">
        <v>11</v>
      </c>
      <c r="E26" s="32"/>
      <c r="F26" s="71">
        <v>4312</v>
      </c>
      <c r="G26" s="71">
        <v>2358</v>
      </c>
      <c r="H26" s="71">
        <v>0</v>
      </c>
      <c r="I26" s="71">
        <v>0</v>
      </c>
      <c r="J26" s="71">
        <v>3957</v>
      </c>
      <c r="K26" s="64">
        <f>IFERROR(F26/G26-1,"n/a")</f>
        <v>0.82866836301950797</v>
      </c>
      <c r="L26" s="64" t="str">
        <f t="shared" si="0"/>
        <v>n/a</v>
      </c>
      <c r="M26" s="64" t="str">
        <f>IFERROR(F26/I26-1,"n/a")</f>
        <v>n/a</v>
      </c>
      <c r="N26" s="60">
        <f t="shared" si="1"/>
        <v>8.971443012383129E-2</v>
      </c>
      <c r="O26" s="68">
        <f>'Sep-23'!O26+'Oct-23'!F26</f>
        <v>38626</v>
      </c>
      <c r="P26" s="68">
        <f>'Sep-23'!P26+'Oct-23'!G26</f>
        <v>15637</v>
      </c>
      <c r="Q26" s="68">
        <f>'Sep-23'!Q26+'Oct-23'!H26</f>
        <v>0</v>
      </c>
      <c r="R26" s="68">
        <f>'Sep-23'!R26+'Oct-23'!I26</f>
        <v>0</v>
      </c>
      <c r="S26" s="68">
        <f>'Sep-23'!S26+'Oct-23'!J26</f>
        <v>20248</v>
      </c>
      <c r="T26" s="64">
        <f>IFERROR(O26/P26-1,"n/a")</f>
        <v>1.4701669118117286</v>
      </c>
      <c r="U26" s="64" t="str">
        <f>IFERROR(O26/Q26-1,"n/a")</f>
        <v>n/a</v>
      </c>
      <c r="V26" s="64" t="str">
        <f>IFERROR(O26/R26-1,"n/a")</f>
        <v>n/a</v>
      </c>
      <c r="W26" s="60">
        <f>IFERROR(O26/S26-1,"n/a")</f>
        <v>0.90764519952587919</v>
      </c>
      <c r="X26" s="68">
        <v>15637</v>
      </c>
      <c r="Y26" s="68">
        <v>0</v>
      </c>
      <c r="Z26" s="68">
        <v>0</v>
      </c>
      <c r="AA26" s="68">
        <v>20248</v>
      </c>
      <c r="AB26" s="123"/>
      <c r="AC26" s="123"/>
    </row>
    <row r="27" spans="1:29" s="124" customFormat="1" ht="10.9" thickBot="1">
      <c r="A27" s="123"/>
      <c r="B27" s="128"/>
      <c r="C27" s="35" t="s">
        <v>12</v>
      </c>
      <c r="D27" s="36"/>
      <c r="E27" s="37"/>
      <c r="F27" s="75">
        <f t="shared" ref="F27:J28" si="2">F13+F16+F19+F22+F25</f>
        <v>472</v>
      </c>
      <c r="G27" s="75">
        <f t="shared" si="2"/>
        <v>414</v>
      </c>
      <c r="H27" s="75">
        <f t="shared" si="2"/>
        <v>244</v>
      </c>
      <c r="I27" s="75">
        <f t="shared" si="2"/>
        <v>18</v>
      </c>
      <c r="J27" s="75">
        <f t="shared" si="2"/>
        <v>388</v>
      </c>
      <c r="K27" s="66">
        <f>IFERROR(F27/G27-1,"n/a")</f>
        <v>0.14009661835748788</v>
      </c>
      <c r="L27" s="66">
        <f t="shared" si="0"/>
        <v>0.93442622950819665</v>
      </c>
      <c r="M27" s="66">
        <f>IFERROR(F27/I27-1,"n/a")</f>
        <v>25.222222222222221</v>
      </c>
      <c r="N27" s="62">
        <f t="shared" si="1"/>
        <v>0.21649484536082464</v>
      </c>
      <c r="O27" s="75">
        <f t="shared" ref="O27:S28" si="3">O13+O16+O19+O22+O25</f>
        <v>3591</v>
      </c>
      <c r="P27" s="75">
        <f t="shared" si="3"/>
        <v>3003</v>
      </c>
      <c r="Q27" s="75">
        <f t="shared" si="3"/>
        <v>619</v>
      </c>
      <c r="R27" s="75">
        <f t="shared" si="3"/>
        <v>803</v>
      </c>
      <c r="S27" s="75">
        <f t="shared" si="3"/>
        <v>2956</v>
      </c>
      <c r="T27" s="66">
        <f>IFERROR(O27/P27-1,"n/a")</f>
        <v>0.19580419580419584</v>
      </c>
      <c r="U27" s="66">
        <f>IFERROR(O27/Q27-1,"n/a")</f>
        <v>4.8012924071082388</v>
      </c>
      <c r="V27" s="66">
        <f>IFERROR(O27/R27-1,"n/a")</f>
        <v>3.4719800747198004</v>
      </c>
      <c r="W27" s="62">
        <f>IFERROR(O27/S27-1,"n/a")</f>
        <v>0.21481732070365367</v>
      </c>
      <c r="X27" s="75">
        <f>X13+X16+X19+X22+X25</f>
        <v>3620</v>
      </c>
      <c r="Y27" s="46">
        <f t="shared" ref="Y27:AA28" si="4">Y13+Y16+Y19+Y22+Y25</f>
        <v>1054</v>
      </c>
      <c r="Z27" s="46">
        <f t="shared" si="4"/>
        <v>657</v>
      </c>
      <c r="AA27" s="80">
        <f t="shared" si="4"/>
        <v>3310</v>
      </c>
      <c r="AB27" s="123"/>
      <c r="AC27" s="123"/>
    </row>
    <row r="28" spans="1:29" s="124" customFormat="1" ht="11.25" thickTop="1" thickBot="1">
      <c r="A28" s="123"/>
      <c r="B28" s="128"/>
      <c r="C28" s="38" t="s">
        <v>13</v>
      </c>
      <c r="D28" s="39"/>
      <c r="E28" s="40"/>
      <c r="F28" s="76">
        <f t="shared" si="2"/>
        <v>1211190</v>
      </c>
      <c r="G28" s="76">
        <f t="shared" si="2"/>
        <v>867086</v>
      </c>
      <c r="H28" s="76">
        <f t="shared" si="2"/>
        <v>368120</v>
      </c>
      <c r="I28" s="76">
        <f t="shared" si="2"/>
        <v>13954</v>
      </c>
      <c r="J28" s="76">
        <f t="shared" si="2"/>
        <v>926937</v>
      </c>
      <c r="K28" s="67">
        <f>IFERROR(F28/G28-1,"n/a")</f>
        <v>0.39685106206304788</v>
      </c>
      <c r="L28" s="67">
        <f t="shared" si="0"/>
        <v>2.290204281212648</v>
      </c>
      <c r="M28" s="67">
        <f>IFERROR(F28/I28-1,"n/a")</f>
        <v>85.798767378529448</v>
      </c>
      <c r="N28" s="63">
        <f t="shared" si="1"/>
        <v>0.30665838131394052</v>
      </c>
      <c r="O28" s="76">
        <f t="shared" si="3"/>
        <v>10413244</v>
      </c>
      <c r="P28" s="76">
        <f t="shared" si="3"/>
        <v>6078179</v>
      </c>
      <c r="Q28" s="76">
        <f t="shared" si="3"/>
        <v>936731</v>
      </c>
      <c r="R28" s="76">
        <f t="shared" si="3"/>
        <v>1712585</v>
      </c>
      <c r="S28" s="76">
        <f t="shared" si="3"/>
        <v>8421657</v>
      </c>
      <c r="T28" s="67">
        <f>IFERROR(O28/P28-1,"n/a")</f>
        <v>0.71321772524303739</v>
      </c>
      <c r="U28" s="67">
        <f>IFERROR(O28/Q28-1,"n/a")</f>
        <v>10.116578825724782</v>
      </c>
      <c r="V28" s="67">
        <f>IFERROR(O28/R28-1,"n/a")</f>
        <v>5.0804246212596746</v>
      </c>
      <c r="W28" s="63">
        <f>IFERROR(O28/S28-1,"n/a")</f>
        <v>0.23648398409006677</v>
      </c>
      <c r="X28" s="76">
        <f>X14+X17+X20+X23+X26</f>
        <v>7626669</v>
      </c>
      <c r="Y28" s="47">
        <f t="shared" si="4"/>
        <v>1552483</v>
      </c>
      <c r="Z28" s="47">
        <f t="shared" si="4"/>
        <v>1314158</v>
      </c>
      <c r="AA28" s="81">
        <f t="shared" si="4"/>
        <v>9152531</v>
      </c>
      <c r="AB28" s="123"/>
      <c r="AC28" s="123"/>
    </row>
    <row r="29" spans="1:29" s="124" customFormat="1" ht="10.9"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5">
      <c r="A33" s="123"/>
      <c r="B33" s="123"/>
      <c r="C33" s="27" t="s">
        <v>7</v>
      </c>
      <c r="D33" s="28"/>
      <c r="E33" s="28"/>
      <c r="F33" s="157" t="str">
        <f>F9</f>
        <v>October</v>
      </c>
      <c r="G33" s="157"/>
      <c r="H33" s="157"/>
      <c r="I33" s="157"/>
      <c r="J33" s="157"/>
      <c r="K33" s="157"/>
      <c r="L33" s="157"/>
      <c r="M33" s="157"/>
      <c r="N33" s="158"/>
      <c r="O33" s="160" t="str">
        <f>"April to "&amp;D4&amp;" (YTD)"</f>
        <v>April to October (YTD)</v>
      </c>
      <c r="P33" s="161"/>
      <c r="Q33" s="161"/>
      <c r="R33" s="161"/>
      <c r="S33" s="161"/>
      <c r="T33" s="161"/>
      <c r="U33" s="161"/>
      <c r="V33" s="161"/>
      <c r="W33" s="162"/>
      <c r="X33" s="156" t="s">
        <v>58</v>
      </c>
      <c r="Y33" s="157"/>
      <c r="Z33" s="157"/>
      <c r="AA33" s="159"/>
    </row>
    <row r="34" spans="1:29" s="124" customFormat="1" ht="10.5">
      <c r="A34" s="123"/>
      <c r="B34" s="123"/>
      <c r="C34" s="29"/>
      <c r="D34" s="30"/>
      <c r="E34" s="30"/>
      <c r="F34" s="151"/>
      <c r="G34" s="152"/>
      <c r="H34" s="152"/>
      <c r="I34" s="152"/>
      <c r="J34" s="152"/>
      <c r="K34" s="152"/>
      <c r="L34" s="152"/>
      <c r="M34" s="152"/>
      <c r="N34" s="153"/>
      <c r="O34" s="151"/>
      <c r="P34" s="152"/>
      <c r="Q34" s="152"/>
      <c r="R34" s="152"/>
      <c r="S34" s="152"/>
      <c r="T34" s="152"/>
      <c r="U34" s="152"/>
      <c r="V34" s="152"/>
      <c r="W34" s="153"/>
      <c r="X34" s="151"/>
      <c r="Y34" s="152"/>
      <c r="Z34" s="152"/>
      <c r="AA34" s="153"/>
    </row>
    <row r="35" spans="1:29" s="124" customFormat="1" ht="20.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5">
      <c r="A37" s="123"/>
      <c r="B37" s="123"/>
      <c r="C37" s="33"/>
      <c r="D37" s="26" t="s">
        <v>5</v>
      </c>
      <c r="E37" s="32"/>
      <c r="F37" s="74">
        <f t="shared" ref="F37:J38" si="5">F13</f>
        <v>81</v>
      </c>
      <c r="G37" s="74">
        <f t="shared" si="5"/>
        <v>78</v>
      </c>
      <c r="H37" s="74">
        <f t="shared" si="5"/>
        <v>89</v>
      </c>
      <c r="I37" s="74">
        <f t="shared" si="5"/>
        <v>0</v>
      </c>
      <c r="J37" s="74">
        <f t="shared" si="5"/>
        <v>110</v>
      </c>
      <c r="K37" s="64">
        <f>IFERROR(F37/G37-1,"n/a")</f>
        <v>3.8461538461538547E-2</v>
      </c>
      <c r="L37" s="64">
        <f>IFERROR(F37/H37-1,"n/a")</f>
        <v>-8.98876404494382E-2</v>
      </c>
      <c r="M37" s="64" t="str">
        <f>IFERROR(F37/I37-1,"n/a")</f>
        <v>n/a</v>
      </c>
      <c r="N37" s="60">
        <f>IFERROR(F37/J37-1,"n/a")</f>
        <v>-0.26363636363636367</v>
      </c>
      <c r="O37" s="74">
        <f>'Sep-23'!O37+'Oct-23'!F37</f>
        <v>706</v>
      </c>
      <c r="P37" s="74">
        <f>'Sep-23'!P37+'Oct-23'!G37</f>
        <v>621</v>
      </c>
      <c r="Q37" s="74">
        <f>'Sep-23'!Q37+'Oct-23'!H37</f>
        <v>228</v>
      </c>
      <c r="R37" s="74">
        <f>'Sep-23'!R37+'Oct-23'!I37</f>
        <v>42</v>
      </c>
      <c r="S37" s="74">
        <f>'Sep-23'!S37+'Oct-23'!J37</f>
        <v>696</v>
      </c>
      <c r="T37" s="120">
        <f>IFERROR(O37/P37-1,"n/a")</f>
        <v>0.13687600644122377</v>
      </c>
      <c r="U37" s="120">
        <f>IFERROR(O37/Q37-1,"n/a")</f>
        <v>2.0964912280701755</v>
      </c>
      <c r="V37" s="120">
        <f>IFERROR(O37/R37-1,"n/a")</f>
        <v>15.80952380952381</v>
      </c>
      <c r="W37" s="121">
        <f>IFERROR(O37/S37-1,"n/a")</f>
        <v>1.4367816091954033E-2</v>
      </c>
      <c r="X37" s="89">
        <v>1486</v>
      </c>
      <c r="Y37" s="89">
        <v>1052</v>
      </c>
      <c r="Z37" s="70">
        <v>551</v>
      </c>
      <c r="AA37" s="78">
        <v>1584</v>
      </c>
      <c r="AC37" s="123"/>
    </row>
    <row r="38" spans="1:29" s="124" customFormat="1" ht="10.5">
      <c r="A38" s="123"/>
      <c r="B38" s="123"/>
      <c r="C38" s="33"/>
      <c r="D38" s="26" t="s">
        <v>11</v>
      </c>
      <c r="E38" s="32"/>
      <c r="F38" s="74">
        <f t="shared" si="5"/>
        <v>282162</v>
      </c>
      <c r="G38" s="74">
        <f t="shared" si="5"/>
        <v>268578</v>
      </c>
      <c r="H38" s="74">
        <f t="shared" si="5"/>
        <v>143120</v>
      </c>
      <c r="I38" s="74">
        <f t="shared" si="5"/>
        <v>0</v>
      </c>
      <c r="J38" s="74">
        <f t="shared" si="5"/>
        <v>299863</v>
      </c>
      <c r="K38" s="64">
        <f>IFERROR(F38/G38-1,"n/a")</f>
        <v>5.0577485870026528E-2</v>
      </c>
      <c r="L38" s="64">
        <f>IFERROR(F38/H38-1,"n/a")</f>
        <v>0.97150642817216326</v>
      </c>
      <c r="M38" s="64" t="str">
        <f>IFERROR(F38/I38-1,"n/a")</f>
        <v>n/a</v>
      </c>
      <c r="N38" s="60">
        <f>IFERROR(F38/J38-1,"n/a")</f>
        <v>-5.9030290499328064E-2</v>
      </c>
      <c r="O38" s="74">
        <f>'Sep-23'!O38+'Oct-23'!F38</f>
        <v>2530522</v>
      </c>
      <c r="P38" s="74">
        <f>'Sep-23'!P38+'Oct-23'!G38</f>
        <v>1904231</v>
      </c>
      <c r="Q38" s="74">
        <f>'Sep-23'!Q38+'Oct-23'!H38</f>
        <v>324020</v>
      </c>
      <c r="R38" s="74">
        <f>'Sep-23'!R38+'Oct-23'!I38</f>
        <v>0</v>
      </c>
      <c r="S38" s="74">
        <f>'Sep-23'!S38+'Oct-23'!J38</f>
        <v>2192177</v>
      </c>
      <c r="T38" s="120">
        <f>IFERROR(O38/P38-1,"n/a")</f>
        <v>0.32889444610449048</v>
      </c>
      <c r="U38" s="120">
        <f>IFERROR(O38/Q38-1,"n/a")</f>
        <v>6.809771001790013</v>
      </c>
      <c r="V38" s="120" t="str">
        <f>IFERROR(O38/R38-1,"n/a")</f>
        <v>n/a</v>
      </c>
      <c r="W38" s="121">
        <f>IFERROR(O38/S38-1,"n/a")</f>
        <v>0.15434200796742226</v>
      </c>
      <c r="X38" s="89">
        <v>4370939</v>
      </c>
      <c r="Y38" s="89">
        <v>1527970</v>
      </c>
      <c r="Z38" s="84">
        <v>1092884</v>
      </c>
      <c r="AA38" s="78">
        <v>4234259</v>
      </c>
      <c r="AC38" s="123"/>
    </row>
    <row r="39" spans="1:29" s="124" customFormat="1" ht="10.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5">
      <c r="A40" s="123"/>
      <c r="B40" s="123"/>
      <c r="C40" s="33"/>
      <c r="D40" s="26" t="s">
        <v>5</v>
      </c>
      <c r="E40" s="32"/>
      <c r="F40" s="74">
        <f t="shared" ref="F40:J41" si="6">F16</f>
        <v>87</v>
      </c>
      <c r="G40" s="74">
        <f t="shared" si="6"/>
        <v>89</v>
      </c>
      <c r="H40" s="74">
        <f t="shared" si="6"/>
        <v>33</v>
      </c>
      <c r="I40" s="74">
        <f t="shared" si="6"/>
        <v>17</v>
      </c>
      <c r="J40" s="74">
        <f t="shared" si="6"/>
        <v>114</v>
      </c>
      <c r="K40" s="64">
        <f>IFERROR(F40/G40-1,"n/a")</f>
        <v>-2.2471910112359605E-2</v>
      </c>
      <c r="L40" s="64">
        <f>IFERROR(F40/H40-1,"n/a")</f>
        <v>1.6363636363636362</v>
      </c>
      <c r="M40" s="64">
        <f>IFERROR(F40/I40-1,"n/a")</f>
        <v>4.117647058823529</v>
      </c>
      <c r="N40" s="60">
        <f>IFERROR(F40/J40-1,"n/a")</f>
        <v>-0.23684210526315785</v>
      </c>
      <c r="O40" s="74">
        <f>'Sep-23'!O40+'Oct-23'!F40</f>
        <v>485</v>
      </c>
      <c r="P40" s="74">
        <f>'Sep-23'!P40+'Oct-23'!G40</f>
        <v>503</v>
      </c>
      <c r="Q40" s="74">
        <f>'Sep-23'!Q40+'Oct-23'!H40</f>
        <v>157</v>
      </c>
      <c r="R40" s="74">
        <f>'Sep-23'!R40+'Oct-23'!I40</f>
        <v>28</v>
      </c>
      <c r="S40" s="74">
        <f>'Sep-23'!S40+'Oct-23'!J40</f>
        <v>494</v>
      </c>
      <c r="T40" s="120">
        <f>IFERROR(O40/P40-1,"n/a")</f>
        <v>-3.5785288270377746E-2</v>
      </c>
      <c r="U40" s="120">
        <f>IFERROR(O40/Q40-1,"n/a")</f>
        <v>2.089171974522293</v>
      </c>
      <c r="V40" s="120">
        <f>IFERROR(O40/R40-1,"n/a")</f>
        <v>16.321428571428573</v>
      </c>
      <c r="W40" s="121">
        <f>IFERROR(O40/S40-1,"n/a")</f>
        <v>-1.8218623481781382E-2</v>
      </c>
      <c r="X40" s="89">
        <v>563</v>
      </c>
      <c r="Y40" s="89">
        <v>226</v>
      </c>
      <c r="Z40" s="70">
        <v>66</v>
      </c>
      <c r="AA40" s="78">
        <v>573</v>
      </c>
      <c r="AC40" s="123"/>
    </row>
    <row r="41" spans="1:29" s="124" customFormat="1" ht="10.5">
      <c r="A41" s="123"/>
      <c r="B41" s="123"/>
      <c r="C41" s="33"/>
      <c r="D41" s="26" t="s">
        <v>11</v>
      </c>
      <c r="E41" s="32"/>
      <c r="F41" s="74">
        <f t="shared" si="6"/>
        <v>199183</v>
      </c>
      <c r="G41" s="74">
        <f t="shared" si="6"/>
        <v>124605</v>
      </c>
      <c r="H41" s="74">
        <f t="shared" si="6"/>
        <v>44045</v>
      </c>
      <c r="I41" s="74">
        <f t="shared" si="6"/>
        <v>13954</v>
      </c>
      <c r="J41" s="74">
        <f t="shared" si="6"/>
        <v>223063</v>
      </c>
      <c r="K41" s="64">
        <f>IFERROR(F41/G41-1,"n/a")</f>
        <v>0.59851530837446321</v>
      </c>
      <c r="L41" s="64">
        <f>IFERROR(F41/H41-1,"n/a")</f>
        <v>3.522261323646271</v>
      </c>
      <c r="M41" s="64">
        <f>IFERROR(F41/I41-1,"n/a")</f>
        <v>13.274258277196504</v>
      </c>
      <c r="N41" s="60">
        <f>IFERROR(F41/J41-1,"n/a")</f>
        <v>-0.10705495756804129</v>
      </c>
      <c r="O41" s="74">
        <f>'Sep-23'!O41+'Oct-23'!F41</f>
        <v>1447747</v>
      </c>
      <c r="P41" s="74">
        <f>'Sep-23'!P41+'Oct-23'!G41</f>
        <v>856092</v>
      </c>
      <c r="Q41" s="74">
        <f>'Sep-23'!Q41+'Oct-23'!H41</f>
        <v>249228</v>
      </c>
      <c r="R41" s="74">
        <f>'Sep-23'!R41+'Oct-23'!I41</f>
        <v>22567</v>
      </c>
      <c r="S41" s="74">
        <f>'Sep-23'!S41+'Oct-23'!J41</f>
        <v>1224579</v>
      </c>
      <c r="T41" s="120">
        <f>IFERROR(O41/P41-1,"n/a")</f>
        <v>0.69111146932806289</v>
      </c>
      <c r="U41" s="120">
        <f>IFERROR(O41/Q41-1,"n/a")</f>
        <v>4.808925963374902</v>
      </c>
      <c r="V41" s="120">
        <f>IFERROR(O41/R41-1,"n/a")</f>
        <v>63.153276908760574</v>
      </c>
      <c r="W41" s="121">
        <f>IFERROR(O41/S41-1,"n/a")</f>
        <v>0.18224059043965313</v>
      </c>
      <c r="X41" s="89">
        <v>1012510</v>
      </c>
      <c r="Y41" s="89">
        <v>327926</v>
      </c>
      <c r="Z41" s="84">
        <v>80778</v>
      </c>
      <c r="AA41" s="78">
        <v>1361671</v>
      </c>
      <c r="AC41" s="123"/>
    </row>
    <row r="42" spans="1:29" s="124" customFormat="1" ht="10.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5">
      <c r="A43" s="123"/>
      <c r="B43" s="123"/>
      <c r="C43" s="33"/>
      <c r="D43" s="26" t="s">
        <v>5</v>
      </c>
      <c r="E43" s="32"/>
      <c r="F43" s="74">
        <f t="shared" ref="F43:J44" si="7">F19</f>
        <v>117</v>
      </c>
      <c r="G43" s="74">
        <f t="shared" si="7"/>
        <v>97</v>
      </c>
      <c r="H43" s="74">
        <f t="shared" si="7"/>
        <v>15</v>
      </c>
      <c r="I43" s="74">
        <f t="shared" si="7"/>
        <v>1</v>
      </c>
      <c r="J43" s="74">
        <f t="shared" si="7"/>
        <v>34</v>
      </c>
      <c r="K43" s="64">
        <f>IFERROR(F43/G43-1,"n/a")</f>
        <v>0.20618556701030921</v>
      </c>
      <c r="L43" s="64">
        <f>IFERROR(F43/H43-1,"n/a")</f>
        <v>6.8</v>
      </c>
      <c r="M43" s="64">
        <f>IFERROR(F43/I43-1,"n/a")</f>
        <v>116</v>
      </c>
      <c r="N43" s="60">
        <f>IFERROR(F43/J43-1,"n/a")</f>
        <v>2.4411764705882355</v>
      </c>
      <c r="O43" s="74">
        <f>'Sep-23'!O43+'Oct-23'!F43</f>
        <v>638</v>
      </c>
      <c r="P43" s="74">
        <f>'Sep-23'!P43+'Oct-23'!G43</f>
        <v>598</v>
      </c>
      <c r="Q43" s="74">
        <f>'Sep-23'!Q43+'Oct-23'!H43</f>
        <v>31</v>
      </c>
      <c r="R43" s="74">
        <f>'Sep-23'!R43+'Oct-23'!I43</f>
        <v>6</v>
      </c>
      <c r="S43" s="74">
        <f>'Sep-23'!S43+'Oct-23'!J43</f>
        <v>259</v>
      </c>
      <c r="T43" s="120">
        <f>IFERROR(O43/P43-1,"n/a")</f>
        <v>6.6889632107023367E-2</v>
      </c>
      <c r="U43" s="120">
        <f>IFERROR(O43/Q43-1,"n/a")</f>
        <v>19.580645161290324</v>
      </c>
      <c r="V43" s="120">
        <f>IFERROR(O43/R43-1,"n/a")</f>
        <v>105.33333333333333</v>
      </c>
      <c r="W43" s="121">
        <f>IFERROR(O43/S43-1,"n/a")</f>
        <v>1.4633204633204633</v>
      </c>
      <c r="X43" s="89">
        <v>669</v>
      </c>
      <c r="Y43" s="89">
        <v>59</v>
      </c>
      <c r="Z43" s="70">
        <v>9</v>
      </c>
      <c r="AA43" s="78">
        <v>287</v>
      </c>
      <c r="AC43" s="123"/>
    </row>
    <row r="44" spans="1:29" s="124" customFormat="1" ht="10.5">
      <c r="A44" s="123"/>
      <c r="B44" s="123"/>
      <c r="C44" s="33"/>
      <c r="D44" s="26" t="s">
        <v>11</v>
      </c>
      <c r="E44" s="32"/>
      <c r="F44" s="74">
        <f t="shared" si="7"/>
        <v>211817</v>
      </c>
      <c r="G44" s="74">
        <f t="shared" si="7"/>
        <v>133084</v>
      </c>
      <c r="H44" s="74">
        <f t="shared" si="7"/>
        <v>6450</v>
      </c>
      <c r="I44" s="74">
        <f t="shared" si="7"/>
        <v>0</v>
      </c>
      <c r="J44" s="74">
        <f t="shared" si="7"/>
        <v>67246</v>
      </c>
      <c r="K44" s="64">
        <f>IFERROR(F44/G44-1,"n/a")</f>
        <v>0.59160379910432503</v>
      </c>
      <c r="L44" s="64">
        <f>IFERROR(F44/H44-1,"n/a")</f>
        <v>31.83984496124031</v>
      </c>
      <c r="M44" s="64" t="str">
        <f>IFERROR(F44/I44-1,"n/a")</f>
        <v>n/a</v>
      </c>
      <c r="N44" s="60">
        <f>IFERROR(F44/J44-1,"n/a")</f>
        <v>2.1498825208934362</v>
      </c>
      <c r="O44" s="74">
        <f>'Sep-23'!O44+'Oct-23'!F44</f>
        <v>1204396</v>
      </c>
      <c r="P44" s="74">
        <f>'Sep-23'!P44+'Oct-23'!G44</f>
        <v>834057</v>
      </c>
      <c r="Q44" s="74">
        <f>'Sep-23'!Q44+'Oct-23'!H44</f>
        <v>10992</v>
      </c>
      <c r="R44" s="74">
        <f>'Sep-23'!R44+'Oct-23'!I44</f>
        <v>8294</v>
      </c>
      <c r="S44" s="74">
        <f>'Sep-23'!S44+'Oct-23'!J44</f>
        <v>548524</v>
      </c>
      <c r="T44" s="120">
        <f>IFERROR(O44/P44-1,"n/a")</f>
        <v>0.44402121197951705</v>
      </c>
      <c r="U44" s="120">
        <f>IFERROR(O44/Q44-1,"n/a")</f>
        <v>108.57023289665212</v>
      </c>
      <c r="V44" s="120">
        <f>IFERROR(O44/R44-1,"n/a")</f>
        <v>144.21292500602846</v>
      </c>
      <c r="W44" s="121">
        <f>IFERROR(O44/S44-1,"n/a")</f>
        <v>1.1957033785212681</v>
      </c>
      <c r="X44" s="82">
        <v>905256</v>
      </c>
      <c r="Y44" s="82">
        <v>20626</v>
      </c>
      <c r="Z44" s="84">
        <v>10047</v>
      </c>
      <c r="AA44" s="78">
        <v>581199</v>
      </c>
      <c r="AC44" s="123"/>
    </row>
    <row r="45" spans="1:29" s="124" customFormat="1" ht="10.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5">
      <c r="A46" s="123"/>
      <c r="B46" s="123"/>
      <c r="C46" s="33"/>
      <c r="D46" s="26" t="s">
        <v>5</v>
      </c>
      <c r="E46" s="34"/>
      <c r="F46" s="74">
        <f t="shared" ref="F46:J47" si="8">F22</f>
        <v>185</v>
      </c>
      <c r="G46" s="74">
        <f t="shared" si="8"/>
        <v>149</v>
      </c>
      <c r="H46" s="74">
        <f t="shared" si="8"/>
        <v>107</v>
      </c>
      <c r="I46" s="74">
        <f t="shared" si="8"/>
        <v>0</v>
      </c>
      <c r="J46" s="74">
        <f t="shared" si="8"/>
        <v>127</v>
      </c>
      <c r="K46" s="64">
        <f>IFERROR(F46/G46-1,"n/a")</f>
        <v>0.24161073825503365</v>
      </c>
      <c r="L46" s="64">
        <f>IFERROR(F46/H46-1,"n/a")</f>
        <v>0.72897196261682251</v>
      </c>
      <c r="M46" s="64" t="str">
        <f>IFERROR(F46/I46-1,"n/a")</f>
        <v>n/a</v>
      </c>
      <c r="N46" s="60">
        <f>IFERROR(F46/J46-1,"n/a")</f>
        <v>0.45669291338582685</v>
      </c>
      <c r="O46" s="74">
        <f>'Sep-23'!O46+'Oct-23'!F46</f>
        <v>874</v>
      </c>
      <c r="P46" s="74">
        <f>'Sep-23'!P46+'Oct-23'!G46</f>
        <v>641</v>
      </c>
      <c r="Q46" s="74">
        <f>'Sep-23'!Q46+'Oct-23'!H46</f>
        <v>191</v>
      </c>
      <c r="R46" s="74">
        <f>'Sep-23'!R46+'Oct-23'!I46</f>
        <v>0</v>
      </c>
      <c r="S46" s="74">
        <f>'Sep-23'!S46+'Oct-23'!J46</f>
        <v>623</v>
      </c>
      <c r="T46" s="120">
        <f>IFERROR(O46/P46-1,"n/a")</f>
        <v>0.36349453978159119</v>
      </c>
      <c r="U46" s="120">
        <f>IFERROR(O46/Q46-1,"n/a")</f>
        <v>3.5759162303664924</v>
      </c>
      <c r="V46" s="120" t="str">
        <f>IFERROR(O46/R46-1,"n/a")</f>
        <v>n/a</v>
      </c>
      <c r="W46" s="121">
        <f>IFERROR(O46/S46-1,"n/a")</f>
        <v>0.4028892455858748</v>
      </c>
      <c r="X46" s="89">
        <v>1129</v>
      </c>
      <c r="Y46" s="89">
        <v>336</v>
      </c>
      <c r="Z46" s="84">
        <v>43</v>
      </c>
      <c r="AA46" s="78">
        <v>781</v>
      </c>
      <c r="AC46" s="123"/>
    </row>
    <row r="47" spans="1:29" s="124" customFormat="1" ht="10.5">
      <c r="A47" s="123"/>
      <c r="B47" s="123"/>
      <c r="C47" s="33"/>
      <c r="D47" s="26" t="s">
        <v>11</v>
      </c>
      <c r="E47" s="32"/>
      <c r="F47" s="74">
        <f t="shared" si="8"/>
        <v>513716</v>
      </c>
      <c r="G47" s="74">
        <f t="shared" si="8"/>
        <v>338461</v>
      </c>
      <c r="H47" s="74">
        <f t="shared" si="8"/>
        <v>174505</v>
      </c>
      <c r="I47" s="74">
        <f t="shared" si="8"/>
        <v>0</v>
      </c>
      <c r="J47" s="74">
        <f t="shared" si="8"/>
        <v>332808</v>
      </c>
      <c r="K47" s="64">
        <f>IFERROR(F47/G47-1,"n/a")</f>
        <v>0.5177996874085935</v>
      </c>
      <c r="L47" s="64">
        <f>IFERROR(F47/H47-1,"n/a")</f>
        <v>1.9438468811781897</v>
      </c>
      <c r="M47" s="64" t="str">
        <f>IFERROR(F47/I47-1,"n/a")</f>
        <v>n/a</v>
      </c>
      <c r="N47" s="60">
        <f>IFERROR(F47/J47-1,"n/a")</f>
        <v>0.54358068315665498</v>
      </c>
      <c r="O47" s="74">
        <f>'Sep-23'!O47+'Oct-23'!F47</f>
        <v>2713594</v>
      </c>
      <c r="P47" s="74">
        <f>'Sep-23'!P47+'Oct-23'!G47</f>
        <v>1600457</v>
      </c>
      <c r="Q47" s="74">
        <f>'Sep-23'!Q47+'Oct-23'!H47</f>
        <v>342388</v>
      </c>
      <c r="R47" s="74">
        <f>'Sep-23'!R47+'Oct-23'!I47</f>
        <v>0</v>
      </c>
      <c r="S47" s="74">
        <f>'Sep-23'!S47+'Oct-23'!J47</f>
        <v>1978352</v>
      </c>
      <c r="T47" s="120">
        <f>IFERROR(O47/P47-1,"n/a")</f>
        <v>0.69551196939374194</v>
      </c>
      <c r="U47" s="120">
        <f>IFERROR(O47/Q47-1,"n/a")</f>
        <v>6.9254938841314528</v>
      </c>
      <c r="V47" s="120" t="str">
        <f>IFERROR(O47/R47-1,"n/a")</f>
        <v>n/a</v>
      </c>
      <c r="W47" s="121">
        <f>IFERROR(O47/S47-1,"n/a")</f>
        <v>0.37164367109594254</v>
      </c>
      <c r="X47" s="82">
        <v>2932981</v>
      </c>
      <c r="Y47" s="82">
        <v>533563</v>
      </c>
      <c r="Z47" s="84">
        <v>140552</v>
      </c>
      <c r="AA47" s="78">
        <v>2441594</v>
      </c>
      <c r="AC47" s="123"/>
    </row>
    <row r="48" spans="1:29" s="124" customFormat="1" ht="10.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5">
      <c r="C49" s="33"/>
      <c r="D49" s="26" t="s">
        <v>5</v>
      </c>
      <c r="E49" s="32"/>
      <c r="F49" s="74">
        <f t="shared" ref="F49:J50" si="9">F25</f>
        <v>2</v>
      </c>
      <c r="G49" s="74">
        <f t="shared" si="9"/>
        <v>1</v>
      </c>
      <c r="H49" s="74">
        <f t="shared" si="9"/>
        <v>0</v>
      </c>
      <c r="I49" s="74">
        <f t="shared" si="9"/>
        <v>0</v>
      </c>
      <c r="J49" s="74">
        <f t="shared" si="9"/>
        <v>3</v>
      </c>
      <c r="K49" s="64">
        <f>IFERROR(F49/G49-1,"n/a")</f>
        <v>1</v>
      </c>
      <c r="L49" s="64" t="str">
        <f>IFERROR(F49/H49-1,"n/a")</f>
        <v>n/a</v>
      </c>
      <c r="M49" s="64" t="str">
        <f>IFERROR(F49/I49-1,"n/a")</f>
        <v>n/a</v>
      </c>
      <c r="N49" s="60">
        <f>IFERROR(F49/J49-1,"n/a")</f>
        <v>-0.33333333333333337</v>
      </c>
      <c r="O49" s="74">
        <f>'Sep-23'!O49+'Oct-23'!F49</f>
        <v>21</v>
      </c>
      <c r="P49" s="74">
        <f>'Sep-23'!P49+'Oct-23'!G49</f>
        <v>9</v>
      </c>
      <c r="Q49" s="74">
        <f>'Sep-23'!Q49+'Oct-23'!H49</f>
        <v>0</v>
      </c>
      <c r="R49" s="74">
        <f>'Sep-23'!R49+'Oct-23'!I49</f>
        <v>0</v>
      </c>
      <c r="S49" s="74">
        <f>'Sep-23'!S49+'Oct-23'!J49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5">
      <c r="C50" s="33"/>
      <c r="D50" s="26" t="s">
        <v>11</v>
      </c>
      <c r="E50" s="32"/>
      <c r="F50" s="74">
        <f t="shared" si="9"/>
        <v>4312</v>
      </c>
      <c r="G50" s="74">
        <f t="shared" si="9"/>
        <v>2358</v>
      </c>
      <c r="H50" s="74">
        <f t="shared" si="9"/>
        <v>0</v>
      </c>
      <c r="I50" s="74">
        <f t="shared" si="9"/>
        <v>0</v>
      </c>
      <c r="J50" s="74">
        <f t="shared" si="9"/>
        <v>3957</v>
      </c>
      <c r="K50" s="64">
        <f>IFERROR(F50/G50-1,"n/a")</f>
        <v>0.82866836301950797</v>
      </c>
      <c r="L50" s="64" t="str">
        <f>IFERROR(F50/H50-1,"n/a")</f>
        <v>n/a</v>
      </c>
      <c r="M50" s="64" t="str">
        <f>IFERROR(F50/I50-1,"n/a")</f>
        <v>n/a</v>
      </c>
      <c r="N50" s="60">
        <f>IFERROR(F50/J50-1,"n/a")</f>
        <v>8.971443012383129E-2</v>
      </c>
      <c r="O50" s="74">
        <f>'Sep-23'!O50+'Oct-23'!F50</f>
        <v>38626</v>
      </c>
      <c r="P50" s="74">
        <f>'Sep-23'!P50+'Oct-23'!G50</f>
        <v>15637</v>
      </c>
      <c r="Q50" s="74">
        <f>'Sep-23'!Q50+'Oct-23'!H50</f>
        <v>0</v>
      </c>
      <c r="R50" s="74">
        <f>'Sep-23'!R50+'Oct-23'!I50</f>
        <v>0</v>
      </c>
      <c r="S50" s="74">
        <f>'Sep-23'!S50+'Oct-23'!J50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9" thickBot="1">
      <c r="C51" s="35" t="s">
        <v>12</v>
      </c>
      <c r="D51" s="36"/>
      <c r="E51" s="37"/>
      <c r="F51" s="75">
        <f>F37+F40+F43+F46+F49</f>
        <v>472</v>
      </c>
      <c r="G51" s="75">
        <f t="shared" ref="G51:J52" si="10">G37+G40+G43+G46+G49</f>
        <v>414</v>
      </c>
      <c r="H51" s="75">
        <f t="shared" si="10"/>
        <v>244</v>
      </c>
      <c r="I51" s="75">
        <f t="shared" si="10"/>
        <v>18</v>
      </c>
      <c r="J51" s="75">
        <f t="shared" si="10"/>
        <v>388</v>
      </c>
      <c r="K51" s="66">
        <f>IFERROR(F51/G51-1,"n/a")</f>
        <v>0.14009661835748788</v>
      </c>
      <c r="L51" s="66">
        <f>IFERROR(F51/H51-1,"n/a")</f>
        <v>0.93442622950819665</v>
      </c>
      <c r="M51" s="66">
        <f>IFERROR(F51/I51-1,"n/a")</f>
        <v>25.222222222222221</v>
      </c>
      <c r="N51" s="62">
        <f>IFERROR(F51/J51-1,"n/a")</f>
        <v>0.21649484536082464</v>
      </c>
      <c r="O51" s="75">
        <f t="shared" ref="O51:S52" si="11">O37+O40+O43+O46+O49</f>
        <v>2724</v>
      </c>
      <c r="P51" s="75">
        <f t="shared" si="11"/>
        <v>2372</v>
      </c>
      <c r="Q51" s="75">
        <f t="shared" si="11"/>
        <v>607</v>
      </c>
      <c r="R51" s="75">
        <f t="shared" si="11"/>
        <v>76</v>
      </c>
      <c r="S51" s="75">
        <f t="shared" si="11"/>
        <v>2088</v>
      </c>
      <c r="T51" s="66">
        <f>IFERROR(O51/P51-1,"n/a")</f>
        <v>0.14839797639123109</v>
      </c>
      <c r="U51" s="66">
        <f>IFERROR(O51/Q51-1,"n/a")</f>
        <v>3.4876441515650738</v>
      </c>
      <c r="V51" s="66">
        <f>IFERROR(O51/R51-1,"n/a")</f>
        <v>34.842105263157897</v>
      </c>
      <c r="W51" s="62">
        <f>IFERROR(O51/S51-1,"n/a")</f>
        <v>0.30459770114942519</v>
      </c>
      <c r="X51" s="46">
        <f t="shared" ref="X51:Z52" si="12">X37+X40+X43+X46+X49</f>
        <v>3856</v>
      </c>
      <c r="Y51" s="46">
        <f t="shared" si="12"/>
        <v>1673</v>
      </c>
      <c r="Z51" s="46">
        <f t="shared" si="12"/>
        <v>669</v>
      </c>
      <c r="AA51" s="80">
        <f>AA37+AA40+AA43+AA46+AA49</f>
        <v>3241</v>
      </c>
      <c r="AC51" s="123"/>
    </row>
    <row r="52" spans="3:29" s="124" customFormat="1" ht="11.25" thickTop="1" thickBot="1">
      <c r="C52" s="38" t="s">
        <v>13</v>
      </c>
      <c r="D52" s="39"/>
      <c r="E52" s="40"/>
      <c r="F52" s="76">
        <f>F38+F41+F44+F47+F50</f>
        <v>1211190</v>
      </c>
      <c r="G52" s="76">
        <f t="shared" si="10"/>
        <v>867086</v>
      </c>
      <c r="H52" s="76">
        <f t="shared" si="10"/>
        <v>368120</v>
      </c>
      <c r="I52" s="76">
        <f t="shared" si="10"/>
        <v>13954</v>
      </c>
      <c r="J52" s="76">
        <f t="shared" si="10"/>
        <v>926937</v>
      </c>
      <c r="K52" s="67">
        <f>IFERROR(F52/G52-1,"n/a")</f>
        <v>0.39685106206304788</v>
      </c>
      <c r="L52" s="67">
        <f>IFERROR(F52/H52-1,"n/a")</f>
        <v>2.290204281212648</v>
      </c>
      <c r="M52" s="67">
        <f>IFERROR(F52/I52-1,"n/a")</f>
        <v>85.798767378529448</v>
      </c>
      <c r="N52" s="63">
        <f>IFERROR(F52/J52-1,"n/a")</f>
        <v>0.30665838131394052</v>
      </c>
      <c r="O52" s="76">
        <f t="shared" si="11"/>
        <v>7934885</v>
      </c>
      <c r="P52" s="76">
        <f t="shared" si="11"/>
        <v>5210474</v>
      </c>
      <c r="Q52" s="76">
        <f t="shared" si="11"/>
        <v>926628</v>
      </c>
      <c r="R52" s="76">
        <f t="shared" si="11"/>
        <v>30861</v>
      </c>
      <c r="S52" s="76">
        <f t="shared" si="11"/>
        <v>5963880</v>
      </c>
      <c r="T52" s="67">
        <f>IFERROR(O52/P52-1,"n/a")</f>
        <v>0.52287200742197348</v>
      </c>
      <c r="U52" s="118">
        <f>IFERROR(O52/Q52-1,"n/a")</f>
        <v>7.5631828522341227</v>
      </c>
      <c r="V52" s="118">
        <f>IFERROR(O52/R52-1,"n/a")</f>
        <v>256.11691131201195</v>
      </c>
      <c r="W52" s="119">
        <f>IFERROR(O52/S52-1,"n/a")</f>
        <v>0.33049038545376508</v>
      </c>
      <c r="X52" s="47">
        <f t="shared" si="12"/>
        <v>9237323</v>
      </c>
      <c r="Y52" s="47">
        <f t="shared" si="12"/>
        <v>2410085</v>
      </c>
      <c r="Z52" s="47">
        <f t="shared" si="12"/>
        <v>1324261</v>
      </c>
      <c r="AA52" s="81">
        <f>AA38+AA41+AA44+AA47+AA50</f>
        <v>8638971</v>
      </c>
      <c r="AC52" s="123"/>
    </row>
    <row r="53" spans="3:29" s="124" customFormat="1" ht="10.9" thickTop="1">
      <c r="AC53" s="123"/>
    </row>
    <row r="54" spans="3:29" s="124" customFormat="1" ht="10.5">
      <c r="P54" s="132"/>
      <c r="Q54" s="132"/>
      <c r="R54" s="132"/>
      <c r="S54" s="132"/>
      <c r="AC54" s="123"/>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customFormat="1" ht="15" customHeight="1"/>
    <row r="66" customFormat="1"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FF780-8D0C-41DA-80F9-409B6E54C6D0}">
  <dimension ref="A1:AC66"/>
  <sheetViews>
    <sheetView showGridLines="0" zoomScaleNormal="100" workbookViewId="0">
      <selection activeCell="O23" sqref="O23"/>
    </sheetView>
  </sheetViews>
  <sheetFormatPr defaultColWidth="0" defaultRowHeight="15" customHeight="1" zeroHeight="1"/>
  <cols>
    <col min="1" max="2" width="4.1328125" customWidth="1"/>
    <col min="3" max="3" width="3.73046875" customWidth="1"/>
    <col min="4" max="4" width="8.86328125" customWidth="1"/>
    <col min="5" max="5" width="13" customWidth="1"/>
    <col min="6" max="6" width="11.1328125" bestFit="1" customWidth="1"/>
    <col min="7" max="7" width="10.265625" bestFit="1" customWidth="1"/>
    <col min="8" max="9" width="8.86328125" customWidth="1"/>
    <col min="10" max="10" width="10.265625" bestFit="1" customWidth="1"/>
    <col min="11" max="11" width="8" customWidth="1"/>
    <col min="12" max="12" width="8.86328125" bestFit="1" customWidth="1"/>
    <col min="13" max="14" width="8" customWidth="1"/>
    <col min="15" max="15" width="12" bestFit="1" customWidth="1"/>
    <col min="16" max="16" width="11.59765625" bestFit="1" customWidth="1"/>
    <col min="17" max="17" width="10.3984375" bestFit="1" customWidth="1"/>
    <col min="18" max="18" width="11.59765625" bestFit="1" customWidth="1"/>
    <col min="19" max="19" width="11.73046875" bestFit="1" customWidth="1"/>
    <col min="20" max="20" width="9.1328125" bestFit="1" customWidth="1"/>
    <col min="21" max="21" width="8.86328125" bestFit="1" customWidth="1"/>
    <col min="22" max="22" width="9" bestFit="1" customWidth="1"/>
    <col min="23" max="23" width="7.73046875" customWidth="1"/>
    <col min="24" max="24" width="13.3984375" bestFit="1" customWidth="1"/>
    <col min="25" max="25" width="13.265625" bestFit="1" customWidth="1"/>
    <col min="26" max="26" width="12.86328125" bestFit="1" customWidth="1"/>
    <col min="27" max="27" width="15.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5.75">
      <c r="A4" s="9"/>
      <c r="B4" s="11" t="s">
        <v>7</v>
      </c>
      <c r="C4" s="26"/>
      <c r="D4" s="93" t="s">
        <v>22</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5">
      <c r="A9" s="123"/>
      <c r="C9" s="27" t="s">
        <v>7</v>
      </c>
      <c r="D9" s="28"/>
      <c r="E9" s="28"/>
      <c r="F9" s="154" t="str">
        <f>D4</f>
        <v>September</v>
      </c>
      <c r="G9" s="157"/>
      <c r="H9" s="157"/>
      <c r="I9" s="157"/>
      <c r="J9" s="157"/>
      <c r="K9" s="157"/>
      <c r="L9" s="157"/>
      <c r="M9" s="157"/>
      <c r="N9" s="158"/>
      <c r="O9" s="156" t="str">
        <f>"January to "&amp; D4</f>
        <v>January to September</v>
      </c>
      <c r="P9" s="157"/>
      <c r="Q9" s="157"/>
      <c r="R9" s="157"/>
      <c r="S9" s="157"/>
      <c r="T9" s="157"/>
      <c r="U9" s="157"/>
      <c r="V9" s="157"/>
      <c r="W9" s="158"/>
      <c r="X9" s="156" t="s">
        <v>57</v>
      </c>
      <c r="Y9" s="157"/>
      <c r="Z9" s="157"/>
      <c r="AA9" s="159"/>
      <c r="AB9" s="123"/>
      <c r="AC9" s="123"/>
    </row>
    <row r="10" spans="1:29" s="124" customFormat="1" ht="10.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5">
      <c r="A13" s="123"/>
      <c r="B13" s="128"/>
      <c r="C13" s="33"/>
      <c r="D13" s="26" t="s">
        <v>5</v>
      </c>
      <c r="E13" s="32"/>
      <c r="F13" s="71">
        <v>98</v>
      </c>
      <c r="G13" s="71">
        <v>82</v>
      </c>
      <c r="H13" s="71">
        <v>60</v>
      </c>
      <c r="I13" s="71">
        <v>0</v>
      </c>
      <c r="J13" s="71">
        <v>79</v>
      </c>
      <c r="K13" s="64">
        <f>IFERROR(F13/G13-1,"n/a")</f>
        <v>0.19512195121951215</v>
      </c>
      <c r="L13" s="64">
        <f t="shared" ref="L13:L28" si="0">IFERROR(F13/H13-1,"n/a")</f>
        <v>0.6333333333333333</v>
      </c>
      <c r="M13" s="64" t="str">
        <f>IFERROR(F13/I13-1,"n/a")</f>
        <v>n/a</v>
      </c>
      <c r="N13" s="60">
        <f>IFERROR(F13/J13-1,"n/a")</f>
        <v>0.240506329113924</v>
      </c>
      <c r="O13" s="68">
        <f>'Aug-23'!O13+'Sep-23'!F13</f>
        <v>1155</v>
      </c>
      <c r="P13" s="68">
        <f>'Aug-23'!$P$13+G13</f>
        <v>1073</v>
      </c>
      <c r="Q13" s="68">
        <f>'Aug-23'!Q13+'Sep-23'!H13</f>
        <v>139</v>
      </c>
      <c r="R13" s="68">
        <f>'Aug-23'!R13+'Sep-23'!I13</f>
        <v>551</v>
      </c>
      <c r="S13" s="68">
        <f>'Aug-23'!S13+'Sep-23'!J13</f>
        <v>1102</v>
      </c>
      <c r="T13" s="64">
        <f>IFERROR(O13/P13-1,"n/a")</f>
        <v>7.6421248835041977E-2</v>
      </c>
      <c r="U13" s="64">
        <f>IFERROR(O13/Q13-1,"n/a")</f>
        <v>7.3093525179856123</v>
      </c>
      <c r="V13" s="64">
        <f>IFERROR(O13/R13-1,"n/a")</f>
        <v>1.0961887477313974</v>
      </c>
      <c r="W13" s="60">
        <f>IFERROR(O13/S13-1,"n/a")</f>
        <v>4.8094373865698703E-2</v>
      </c>
      <c r="X13" s="68">
        <v>1486</v>
      </c>
      <c r="Y13" s="68">
        <v>522</v>
      </c>
      <c r="Z13" s="68">
        <v>551</v>
      </c>
      <c r="AA13" s="135">
        <v>1591</v>
      </c>
      <c r="AB13" s="123"/>
      <c r="AC13" s="123"/>
    </row>
    <row r="14" spans="1:29" s="124" customFormat="1" ht="10.5">
      <c r="A14" s="123"/>
      <c r="B14" s="128"/>
      <c r="C14" s="33"/>
      <c r="D14" s="26" t="s">
        <v>11</v>
      </c>
      <c r="E14" s="32"/>
      <c r="F14" s="71">
        <v>313650</v>
      </c>
      <c r="G14" s="71">
        <v>280580</v>
      </c>
      <c r="H14" s="71">
        <v>83395</v>
      </c>
      <c r="I14" s="71">
        <v>0</v>
      </c>
      <c r="J14" s="71">
        <v>234453</v>
      </c>
      <c r="K14" s="64">
        <f>IFERROR(F14/G14-1,"n/a")</f>
        <v>0.11786299807541512</v>
      </c>
      <c r="L14" s="64">
        <f t="shared" si="0"/>
        <v>2.7610168475328258</v>
      </c>
      <c r="M14" s="64" t="str">
        <f>IFERROR(F14/I14-1,"n/a")</f>
        <v>n/a</v>
      </c>
      <c r="N14" s="60">
        <f>IFERROR(F14/J14-1,"n/a")</f>
        <v>0.33779478189658474</v>
      </c>
      <c r="O14" s="68">
        <f>'Aug-23'!$O$14+F14</f>
        <v>3786544</v>
      </c>
      <c r="P14" s="68">
        <f>'Aug-23'!P14+'Sep-23'!G14</f>
        <v>2395311</v>
      </c>
      <c r="Q14" s="68">
        <f>'Aug-23'!Q14+'Sep-23'!H14</f>
        <v>180900</v>
      </c>
      <c r="R14" s="68">
        <f>'Aug-23'!R14+'Sep-23'!I14</f>
        <v>1092884</v>
      </c>
      <c r="S14" s="68">
        <f>'Aug-23'!S14+'Sep-23'!J14</f>
        <v>3343418</v>
      </c>
      <c r="T14" s="64">
        <f>IFERROR(O14/P14-1,"n/a")</f>
        <v>0.58081518433305734</v>
      </c>
      <c r="U14" s="64">
        <f>IFERROR(O14/Q14-1,"n/a")</f>
        <v>19.931697070204532</v>
      </c>
      <c r="V14" s="64">
        <f>IFERROR(O14/R14-1,"n/a")</f>
        <v>2.4647263570516174</v>
      </c>
      <c r="W14" s="60">
        <f>IFERROR(O14/S14-1,"n/a")</f>
        <v>0.13253682309540715</v>
      </c>
      <c r="X14" s="68">
        <v>3592413</v>
      </c>
      <c r="Y14" s="68">
        <v>768312</v>
      </c>
      <c r="Z14" s="68">
        <v>1092884</v>
      </c>
      <c r="AA14" s="135">
        <v>4592479</v>
      </c>
      <c r="AB14" s="123"/>
      <c r="AC14" s="123"/>
    </row>
    <row r="15" spans="1:29" s="124" customFormat="1" ht="10.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6"/>
      <c r="AB15" s="123"/>
      <c r="AC15" s="123"/>
    </row>
    <row r="16" spans="1:29" s="124" customFormat="1" ht="10.5">
      <c r="A16" s="123"/>
      <c r="B16" s="128"/>
      <c r="C16" s="33"/>
      <c r="D16" s="26" t="s">
        <v>5</v>
      </c>
      <c r="E16" s="32"/>
      <c r="F16" s="71">
        <v>68</v>
      </c>
      <c r="G16" s="71">
        <v>74</v>
      </c>
      <c r="H16" s="71">
        <v>34</v>
      </c>
      <c r="I16" s="71">
        <v>9</v>
      </c>
      <c r="J16" s="71">
        <v>70</v>
      </c>
      <c r="K16" s="64">
        <f>IFERROR(F16/G16-1,"n/a")</f>
        <v>-8.108108108108103E-2</v>
      </c>
      <c r="L16" s="64">
        <f t="shared" si="0"/>
        <v>1</v>
      </c>
      <c r="M16" s="64">
        <f>IFERROR(F16/I16-1,"n/a")</f>
        <v>6.5555555555555554</v>
      </c>
      <c r="N16" s="60">
        <f>IFERROR(F16/J16-1,"n/a")</f>
        <v>-2.8571428571428581E-2</v>
      </c>
      <c r="O16" s="68">
        <f>'Aug-23'!$O$16+F16</f>
        <v>425</v>
      </c>
      <c r="P16" s="68">
        <f>'Aug-23'!P16+'Sep-23'!G16</f>
        <v>450</v>
      </c>
      <c r="Q16" s="68">
        <f>'Aug-23'!Q16+'Sep-23'!H16</f>
        <v>136</v>
      </c>
      <c r="R16" s="68">
        <f>'Aug-23'!R16+'Sep-23'!I16</f>
        <v>21</v>
      </c>
      <c r="S16" s="68">
        <f>'Aug-23'!S16+'Sep-23'!J16</f>
        <v>403</v>
      </c>
      <c r="T16" s="64">
        <f>IFERROR(O16/P16-1,"n/a")</f>
        <v>-5.555555555555558E-2</v>
      </c>
      <c r="U16" s="64">
        <f>IFERROR(O16/Q16-1,"n/a")</f>
        <v>2.125</v>
      </c>
      <c r="V16" s="64">
        <f>IFERROR(O16/R16-1,"n/a")</f>
        <v>19.238095238095237</v>
      </c>
      <c r="W16" s="60">
        <f>IFERROR(O16/S16-1,"n/a")</f>
        <v>5.4590570719603049E-2</v>
      </c>
      <c r="X16" s="68">
        <v>572</v>
      </c>
      <c r="Y16" s="68">
        <v>202</v>
      </c>
      <c r="Z16" s="68">
        <v>54</v>
      </c>
      <c r="AA16" s="135">
        <v>586</v>
      </c>
      <c r="AB16" s="123"/>
      <c r="AC16" s="123"/>
    </row>
    <row r="17" spans="1:29" s="124" customFormat="1" ht="10.5">
      <c r="A17" s="123"/>
      <c r="B17" s="128"/>
      <c r="C17" s="33"/>
      <c r="D17" s="26" t="s">
        <v>11</v>
      </c>
      <c r="E17" s="32"/>
      <c r="F17" s="71">
        <v>223095</v>
      </c>
      <c r="G17" s="71">
        <v>150081</v>
      </c>
      <c r="H17" s="71">
        <v>64266</v>
      </c>
      <c r="I17" s="71">
        <v>6072</v>
      </c>
      <c r="J17" s="71">
        <v>169136</v>
      </c>
      <c r="K17" s="64">
        <f>IFERROR(F17/G17-1,"n/a")</f>
        <v>0.48649729146261023</v>
      </c>
      <c r="L17" s="64">
        <f t="shared" si="0"/>
        <v>2.4714312389132669</v>
      </c>
      <c r="M17" s="64">
        <f>IFERROR(F17/I17-1,"n/a")</f>
        <v>35.741600790513836</v>
      </c>
      <c r="N17" s="60">
        <f>IFERROR(F17/J17-1,"n/a")</f>
        <v>0.31902729164695875</v>
      </c>
      <c r="O17" s="68">
        <f>'Aug-23'!O17+'Sep-23'!F17</f>
        <v>1331619</v>
      </c>
      <c r="P17" s="68">
        <f>'Aug-23'!P17+'Sep-23'!G17</f>
        <v>767995</v>
      </c>
      <c r="Q17" s="68">
        <f>'Aug-23'!Q17+'Sep-23'!H17</f>
        <v>215286</v>
      </c>
      <c r="R17" s="68">
        <f>'Aug-23'!R17+'Sep-23'!I17</f>
        <v>49726</v>
      </c>
      <c r="S17" s="68">
        <f>'Aug-23'!S17+'Sep-23'!J17</f>
        <v>1081890</v>
      </c>
      <c r="T17" s="64">
        <f>IFERROR(O17/P17-1,"n/a")</f>
        <v>0.73389019459762106</v>
      </c>
      <c r="U17" s="64">
        <f>IFERROR(O17/Q17-1,"n/a")</f>
        <v>5.1853487918396919</v>
      </c>
      <c r="V17" s="64">
        <f>IFERROR(O17/R17-1,"n/a")</f>
        <v>25.779129630374452</v>
      </c>
      <c r="W17" s="60">
        <f>IFERROR(O17/S17-1,"n/a")</f>
        <v>0.23082660898982343</v>
      </c>
      <c r="X17" s="68">
        <v>965963</v>
      </c>
      <c r="Y17" s="68">
        <v>301521</v>
      </c>
      <c r="Z17" s="68">
        <v>70675</v>
      </c>
      <c r="AA17" s="135">
        <v>1400932</v>
      </c>
      <c r="AB17" s="123"/>
      <c r="AC17" s="123"/>
    </row>
    <row r="18" spans="1:29" s="124" customFormat="1" ht="10.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6"/>
      <c r="AB18" s="123"/>
      <c r="AC18" s="123"/>
    </row>
    <row r="19" spans="1:29" s="124" customFormat="1" ht="10.5">
      <c r="A19" s="123"/>
      <c r="B19" s="128"/>
      <c r="C19" s="33"/>
      <c r="D19" s="26" t="s">
        <v>5</v>
      </c>
      <c r="E19" s="32"/>
      <c r="F19" s="71">
        <v>100</v>
      </c>
      <c r="G19" s="71">
        <v>92</v>
      </c>
      <c r="H19" s="71">
        <v>7</v>
      </c>
      <c r="I19" s="71">
        <v>1</v>
      </c>
      <c r="J19" s="71">
        <v>32</v>
      </c>
      <c r="K19" s="64">
        <f>IFERROR(F19/G19-1,"n/a")</f>
        <v>8.6956521739130377E-2</v>
      </c>
      <c r="L19" s="64">
        <f t="shared" si="0"/>
        <v>13.285714285714286</v>
      </c>
      <c r="M19" s="64">
        <f>IFERROR(F19/I19-1,"n/a")</f>
        <v>99</v>
      </c>
      <c r="N19" s="60">
        <f>IFERROR(F19/J19-1,"n/a")</f>
        <v>2.125</v>
      </c>
      <c r="O19" s="68">
        <f>'Aug-23'!O19+'Sep-23'!F19</f>
        <v>544</v>
      </c>
      <c r="P19" s="68">
        <f>'Aug-23'!P19+'Sep-23'!G19</f>
        <v>513</v>
      </c>
      <c r="Q19" s="68">
        <f>'Aug-23'!Q19+'Sep-23'!H19</f>
        <v>16</v>
      </c>
      <c r="R19" s="68">
        <f>'Aug-23'!R19+'Sep-23'!I19</f>
        <v>8</v>
      </c>
      <c r="S19" s="68">
        <f>'Aug-23'!S19+'Sep-23'!J19</f>
        <v>231</v>
      </c>
      <c r="T19" s="64">
        <f>IFERROR(O19/P19-1,"n/a")</f>
        <v>6.0428849902534054E-2</v>
      </c>
      <c r="U19" s="64">
        <f>IFERROR(O19/Q19-1,"n/a")</f>
        <v>33</v>
      </c>
      <c r="V19" s="64">
        <f>IFERROR(O19/R19-1,"n/a")</f>
        <v>67</v>
      </c>
      <c r="W19" s="60">
        <f>IFERROR(O19/S19-1,"n/a")</f>
        <v>1.3549783549783552</v>
      </c>
      <c r="X19" s="68">
        <v>658</v>
      </c>
      <c r="Y19" s="68">
        <v>47</v>
      </c>
      <c r="Z19" s="68">
        <v>9</v>
      </c>
      <c r="AA19" s="135">
        <v>290</v>
      </c>
      <c r="AB19" s="123"/>
      <c r="AC19" s="123"/>
    </row>
    <row r="20" spans="1:29" s="124" customFormat="1" ht="10.5">
      <c r="A20" s="123"/>
      <c r="B20" s="128"/>
      <c r="C20" s="33"/>
      <c r="D20" s="26" t="s">
        <v>11</v>
      </c>
      <c r="E20" s="32"/>
      <c r="F20" s="71">
        <v>181434</v>
      </c>
      <c r="G20" s="71">
        <v>137415</v>
      </c>
      <c r="H20" s="71">
        <v>3224</v>
      </c>
      <c r="I20" s="71">
        <v>0</v>
      </c>
      <c r="J20" s="71">
        <v>76553</v>
      </c>
      <c r="K20" s="64">
        <f>IFERROR(F20/G20-1,"n/a")</f>
        <v>0.32033620783757222</v>
      </c>
      <c r="L20" s="64">
        <f t="shared" si="0"/>
        <v>55.276054590570716</v>
      </c>
      <c r="M20" s="64" t="str">
        <f>IFERROR(F20/I20-1,"n/a")</f>
        <v>n/a</v>
      </c>
      <c r="N20" s="60">
        <f t="shared" ref="N20:N28" si="1">IFERROR(F20/J20-1,"n/a")</f>
        <v>1.3700442830457331</v>
      </c>
      <c r="O20" s="68">
        <f>'Aug-23'!O20+'Sep-23'!F20</f>
        <v>1013425</v>
      </c>
      <c r="P20" s="68">
        <f>'Aug-23'!P20+'Sep-23'!G20</f>
        <v>704058</v>
      </c>
      <c r="Q20" s="68">
        <f>'Aug-23'!Q20+'Sep-23'!H20</f>
        <v>4542</v>
      </c>
      <c r="R20" s="68">
        <f>'Aug-23'!R20+'Sep-23'!I20</f>
        <v>10047</v>
      </c>
      <c r="S20" s="68">
        <f>'Aug-23'!S20+'Sep-23'!J20</f>
        <v>487762</v>
      </c>
      <c r="T20" s="64">
        <f>IFERROR(O20/P20-1,"n/a")</f>
        <v>0.43940556033735856</v>
      </c>
      <c r="U20" s="64">
        <f>IFERROR(O20/Q20-1,"n/a")</f>
        <v>222.12307353588727</v>
      </c>
      <c r="V20" s="64">
        <f>IFERROR(O20/R20-1,"n/a")</f>
        <v>99.868418433363189</v>
      </c>
      <c r="W20" s="60">
        <f>IFERROR(O20/S20-1,"n/a")</f>
        <v>1.0777038801710672</v>
      </c>
      <c r="X20" s="68">
        <v>887495</v>
      </c>
      <c r="Y20" s="68">
        <v>17541</v>
      </c>
      <c r="Z20" s="68">
        <v>10046.999999999998</v>
      </c>
      <c r="AA20" s="135">
        <v>585930</v>
      </c>
      <c r="AB20" s="123"/>
      <c r="AC20" s="123"/>
    </row>
    <row r="21" spans="1:29" s="124" customFormat="1" ht="10.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6"/>
      <c r="AB21" s="123"/>
      <c r="AC21" s="123"/>
    </row>
    <row r="22" spans="1:29" s="124" customFormat="1" ht="10.5">
      <c r="A22" s="123"/>
      <c r="B22" s="128"/>
      <c r="C22" s="33"/>
      <c r="D22" s="26" t="s">
        <v>5</v>
      </c>
      <c r="E22" s="34"/>
      <c r="F22" s="71">
        <v>119</v>
      </c>
      <c r="G22" s="71">
        <v>85</v>
      </c>
      <c r="H22" s="71">
        <v>46</v>
      </c>
      <c r="I22" s="71">
        <v>0</v>
      </c>
      <c r="J22" s="71">
        <v>86</v>
      </c>
      <c r="K22" s="64">
        <f>IFERROR(F22/G22-1,"n/a")</f>
        <v>0.39999999999999991</v>
      </c>
      <c r="L22" s="64">
        <f t="shared" si="0"/>
        <v>1.5869565217391304</v>
      </c>
      <c r="M22" s="64" t="str">
        <f>IFERROR(F22/I22-1,"n/a")</f>
        <v>n/a</v>
      </c>
      <c r="N22" s="60">
        <f t="shared" si="1"/>
        <v>0.38372093023255816</v>
      </c>
      <c r="O22" s="68">
        <f>'Aug-23'!O22+'Sep-23'!F22</f>
        <v>976</v>
      </c>
      <c r="P22" s="68">
        <f>'Aug-23'!P22+'Sep-23'!G22</f>
        <v>545</v>
      </c>
      <c r="Q22" s="68">
        <f>'Aug-23'!Q22+'Sep-23'!H22</f>
        <v>84</v>
      </c>
      <c r="R22" s="68">
        <f>'Aug-23'!R22+'Sep-23'!I22</f>
        <v>205</v>
      </c>
      <c r="S22" s="68">
        <f>'Aug-23'!S22+'Sep-23'!J22</f>
        <v>819</v>
      </c>
      <c r="T22" s="64">
        <f>IFERROR(O22/P22-1,"n/a")</f>
        <v>0.79082568807339459</v>
      </c>
      <c r="U22" s="64">
        <f>IFERROR(O22/Q22-1,"n/a")</f>
        <v>10.619047619047619</v>
      </c>
      <c r="V22" s="64">
        <f>IFERROR(O22/R22-1,"n/a")</f>
        <v>3.7609756097560973</v>
      </c>
      <c r="W22" s="60">
        <f>IFERROR(O22/S22-1,"n/a")</f>
        <v>0.19169719169719168</v>
      </c>
      <c r="X22" s="68">
        <v>895</v>
      </c>
      <c r="Y22" s="68">
        <v>283</v>
      </c>
      <c r="Z22" s="68">
        <v>43</v>
      </c>
      <c r="AA22" s="135">
        <v>827</v>
      </c>
      <c r="AB22" s="123"/>
      <c r="AC22" s="123"/>
    </row>
    <row r="23" spans="1:29" s="124" customFormat="1" ht="10.5">
      <c r="A23" s="123"/>
      <c r="B23" s="128"/>
      <c r="C23" s="33"/>
      <c r="D23" s="26" t="s">
        <v>11</v>
      </c>
      <c r="E23" s="32"/>
      <c r="F23" s="71">
        <v>374705</v>
      </c>
      <c r="G23" s="71">
        <v>267710</v>
      </c>
      <c r="H23" s="71">
        <v>89719</v>
      </c>
      <c r="I23" s="71">
        <v>0</v>
      </c>
      <c r="J23" s="71">
        <v>304036</v>
      </c>
      <c r="K23" s="64">
        <f>IFERROR(F23/G23-1,"n/a")</f>
        <v>0.39966755070785553</v>
      </c>
      <c r="L23" s="64">
        <f t="shared" si="0"/>
        <v>3.1764286271581268</v>
      </c>
      <c r="M23" s="64" t="str">
        <f>IFERROR(F23/I23-1,"n/a")</f>
        <v>n/a</v>
      </c>
      <c r="N23" s="60">
        <f t="shared" si="1"/>
        <v>0.23243629043929004</v>
      </c>
      <c r="O23" s="68">
        <f>'Aug-23'!O23+'Sep-23'!F23</f>
        <v>3036152</v>
      </c>
      <c r="P23" s="68">
        <f>'Aug-23'!P23+'Sep-23'!G23</f>
        <v>1330450</v>
      </c>
      <c r="Q23" s="68">
        <f>'Aug-23'!Q23+'Sep-23'!H23</f>
        <v>167883</v>
      </c>
      <c r="R23" s="68">
        <f>'Aug-23'!R23+'Sep-23'!I23</f>
        <v>545974</v>
      </c>
      <c r="S23" s="68">
        <f>'Aug-23'!S23+'Sep-23'!J23</f>
        <v>2565359</v>
      </c>
      <c r="T23" s="64">
        <f>IFERROR(O23/P23-1,"n/a")</f>
        <v>1.2820489308128828</v>
      </c>
      <c r="U23" s="64">
        <f>IFERROR(O23/Q23-1,"n/a")</f>
        <v>17.084928194039897</v>
      </c>
      <c r="V23" s="64">
        <f>IFERROR(O23/R23-1,"n/a")</f>
        <v>4.5609827574206827</v>
      </c>
      <c r="W23" s="60">
        <f>IFERROR(O23/S23-1,"n/a")</f>
        <v>0.18351934368640022</v>
      </c>
      <c r="X23" s="68">
        <v>2165161</v>
      </c>
      <c r="Y23" s="68">
        <v>465109</v>
      </c>
      <c r="Z23" s="68">
        <v>140552</v>
      </c>
      <c r="AA23" s="135">
        <v>2552942</v>
      </c>
      <c r="AB23" s="123"/>
      <c r="AC23" s="123"/>
    </row>
    <row r="24" spans="1:29" s="124" customFormat="1" ht="10.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6"/>
      <c r="AB24" s="123"/>
      <c r="AC24" s="123"/>
    </row>
    <row r="25" spans="1:29" s="124" customFormat="1" ht="10.5">
      <c r="B25" s="128"/>
      <c r="C25" s="33"/>
      <c r="D25" s="26" t="s">
        <v>5</v>
      </c>
      <c r="E25" s="32"/>
      <c r="F25" s="71">
        <v>4</v>
      </c>
      <c r="G25" s="71">
        <v>1</v>
      </c>
      <c r="H25" s="71">
        <v>0</v>
      </c>
      <c r="I25" s="71">
        <v>0</v>
      </c>
      <c r="J25" s="71">
        <v>1</v>
      </c>
      <c r="K25" s="64">
        <f>IFERROR(F25/G25-1,"n/a")</f>
        <v>3</v>
      </c>
      <c r="L25" s="64" t="str">
        <f t="shared" si="0"/>
        <v>n/a</v>
      </c>
      <c r="M25" s="64" t="str">
        <f>IFERROR(F25/I25-1,"n/a")</f>
        <v>n/a</v>
      </c>
      <c r="N25" s="60">
        <f t="shared" si="1"/>
        <v>3</v>
      </c>
      <c r="O25" s="68">
        <f>'Aug-23'!O25+'Sep-23'!F25</f>
        <v>19</v>
      </c>
      <c r="P25" s="68">
        <f>'Aug-23'!P25+'Sep-23'!G25</f>
        <v>8</v>
      </c>
      <c r="Q25" s="68">
        <f>'Aug-23'!Q25+'Sep-23'!H25</f>
        <v>0</v>
      </c>
      <c r="R25" s="68">
        <f>'Aug-23'!R25+'Sep-23'!I25</f>
        <v>0</v>
      </c>
      <c r="S25" s="68">
        <f>'Aug-23'!S25+'Sep-23'!J25</f>
        <v>13</v>
      </c>
      <c r="T25" s="64">
        <f>IFERROR(O25/P25-1,"n/a")</f>
        <v>1.375</v>
      </c>
      <c r="U25" s="64" t="str">
        <f>IFERROR(O25/Q25-1,"n/a")</f>
        <v>n/a</v>
      </c>
      <c r="V25" s="64" t="str">
        <f>IFERROR(O25/R25-1,"n/a")</f>
        <v>n/a</v>
      </c>
      <c r="W25" s="60">
        <f>IFERROR(O25/S25-1,"n/a")</f>
        <v>0.46153846153846145</v>
      </c>
      <c r="X25" s="68">
        <v>9</v>
      </c>
      <c r="Y25" s="68">
        <v>0</v>
      </c>
      <c r="Z25" s="68">
        <v>0</v>
      </c>
      <c r="AA25" s="135">
        <v>16</v>
      </c>
      <c r="AB25" s="123"/>
      <c r="AC25" s="123"/>
    </row>
    <row r="26" spans="1:29" s="124" customFormat="1" ht="10.5">
      <c r="A26" s="123"/>
      <c r="B26" s="128"/>
      <c r="C26" s="33"/>
      <c r="D26" s="26" t="s">
        <v>11</v>
      </c>
      <c r="E26" s="32"/>
      <c r="F26" s="71">
        <v>7920</v>
      </c>
      <c r="G26" s="71">
        <v>2266</v>
      </c>
      <c r="H26" s="71">
        <v>0</v>
      </c>
      <c r="I26" s="71">
        <v>0</v>
      </c>
      <c r="J26" s="71">
        <v>1243</v>
      </c>
      <c r="K26" s="64">
        <f>IFERROR(F26/G26-1,"n/a")</f>
        <v>2.4951456310679609</v>
      </c>
      <c r="L26" s="64" t="str">
        <f t="shared" si="0"/>
        <v>n/a</v>
      </c>
      <c r="M26" s="64" t="str">
        <f>IFERROR(F26/I26-1,"n/a")</f>
        <v>n/a</v>
      </c>
      <c r="N26" s="60">
        <f t="shared" si="1"/>
        <v>5.3716814159292037</v>
      </c>
      <c r="O26" s="68">
        <f>'Aug-23'!O26+'Sep-23'!F26</f>
        <v>34314</v>
      </c>
      <c r="P26" s="68">
        <f>'Aug-23'!P26+'Sep-23'!G26</f>
        <v>13279</v>
      </c>
      <c r="Q26" s="68">
        <f>'Aug-23'!Q26+'Sep-23'!H26</f>
        <v>0</v>
      </c>
      <c r="R26" s="68">
        <f>'Aug-23'!R26+'Sep-23'!I26</f>
        <v>0</v>
      </c>
      <c r="S26" s="68">
        <f>'Aug-23'!S26+'Sep-23'!J26</f>
        <v>16291</v>
      </c>
      <c r="T26" s="64">
        <f>IFERROR(O26/P26-1,"n/a")</f>
        <v>1.5840801265155511</v>
      </c>
      <c r="U26" s="64" t="str">
        <f>IFERROR(O26/Q26-1,"n/a")</f>
        <v>n/a</v>
      </c>
      <c r="V26" s="64" t="str">
        <f>IFERROR(O26/R26-1,"n/a")</f>
        <v>n/a</v>
      </c>
      <c r="W26" s="60">
        <f>IFERROR(O26/S26-1,"n/a")</f>
        <v>1.1063163710023938</v>
      </c>
      <c r="X26" s="68">
        <v>15637</v>
      </c>
      <c r="Y26" s="68">
        <v>0</v>
      </c>
      <c r="Z26" s="68">
        <v>0</v>
      </c>
      <c r="AA26" s="137">
        <v>20248</v>
      </c>
      <c r="AB26" s="123"/>
      <c r="AC26" s="123"/>
    </row>
    <row r="27" spans="1:29" s="124" customFormat="1" ht="10.9" thickBot="1">
      <c r="A27" s="123"/>
      <c r="B27" s="128"/>
      <c r="C27" s="35" t="s">
        <v>12</v>
      </c>
      <c r="D27" s="36"/>
      <c r="E27" s="37"/>
      <c r="F27" s="75">
        <f t="shared" ref="F27:J28" si="2">F13+F16+F19+F22+F25</f>
        <v>389</v>
      </c>
      <c r="G27" s="75">
        <f t="shared" si="2"/>
        <v>334</v>
      </c>
      <c r="H27" s="75">
        <f t="shared" si="2"/>
        <v>147</v>
      </c>
      <c r="I27" s="75">
        <f t="shared" si="2"/>
        <v>10</v>
      </c>
      <c r="J27" s="75">
        <f t="shared" si="2"/>
        <v>268</v>
      </c>
      <c r="K27" s="66">
        <f>IFERROR(F27/G27-1,"n/a")</f>
        <v>0.16467065868263475</v>
      </c>
      <c r="L27" s="66">
        <f t="shared" si="0"/>
        <v>1.6462585034013606</v>
      </c>
      <c r="M27" s="66">
        <f>IFERROR(F27/I27-1,"n/a")</f>
        <v>37.9</v>
      </c>
      <c r="N27" s="62">
        <f t="shared" si="1"/>
        <v>0.45149253731343286</v>
      </c>
      <c r="O27" s="75">
        <f t="shared" ref="O27:S28" si="3">O13+O16+O19+O22+O25</f>
        <v>3119</v>
      </c>
      <c r="P27" s="75">
        <f t="shared" si="3"/>
        <v>2589</v>
      </c>
      <c r="Q27" s="75">
        <f t="shared" si="3"/>
        <v>375</v>
      </c>
      <c r="R27" s="75">
        <f t="shared" si="3"/>
        <v>785</v>
      </c>
      <c r="S27" s="75">
        <f t="shared" si="3"/>
        <v>2568</v>
      </c>
      <c r="T27" s="66">
        <f>IFERROR(O27/P27-1,"n/a")</f>
        <v>0.20471224410969491</v>
      </c>
      <c r="U27" s="66">
        <f>IFERROR(O27/Q27-1,"n/a")</f>
        <v>7.3173333333333339</v>
      </c>
      <c r="V27" s="66">
        <f>IFERROR(O27/R27-1,"n/a")</f>
        <v>2.9732484076433119</v>
      </c>
      <c r="W27" s="62">
        <f>IFERROR(O27/S27-1,"n/a")</f>
        <v>0.21456386292834884</v>
      </c>
      <c r="X27" s="75">
        <f>X13+X16+X19+X22+X25</f>
        <v>3620</v>
      </c>
      <c r="Y27" s="46">
        <f t="shared" ref="Y27:AA28" si="4">Y13+Y16+Y19+Y22+Y25</f>
        <v>1054</v>
      </c>
      <c r="Z27" s="46">
        <f t="shared" si="4"/>
        <v>657</v>
      </c>
      <c r="AA27" s="80">
        <f t="shared" si="4"/>
        <v>3310</v>
      </c>
      <c r="AB27" s="123"/>
      <c r="AC27" s="123"/>
    </row>
    <row r="28" spans="1:29" s="124" customFormat="1" ht="11.25" thickTop="1" thickBot="1">
      <c r="A28" s="123"/>
      <c r="B28" s="128"/>
      <c r="C28" s="38" t="s">
        <v>13</v>
      </c>
      <c r="D28" s="39"/>
      <c r="E28" s="40"/>
      <c r="F28" s="76">
        <f t="shared" si="2"/>
        <v>1100804</v>
      </c>
      <c r="G28" s="76">
        <f t="shared" si="2"/>
        <v>838052</v>
      </c>
      <c r="H28" s="76">
        <f t="shared" si="2"/>
        <v>240604</v>
      </c>
      <c r="I28" s="76">
        <f t="shared" si="2"/>
        <v>6072</v>
      </c>
      <c r="J28" s="76">
        <f t="shared" si="2"/>
        <v>785421</v>
      </c>
      <c r="K28" s="67">
        <f>IFERROR(F28/G28-1,"n/a")</f>
        <v>0.31352708423820963</v>
      </c>
      <c r="L28" s="67">
        <f t="shared" si="0"/>
        <v>3.5751691576199898</v>
      </c>
      <c r="M28" s="67">
        <f>IFERROR(F28/I28-1,"n/a")</f>
        <v>180.29183135704875</v>
      </c>
      <c r="N28" s="63">
        <f t="shared" si="1"/>
        <v>0.40154643178626492</v>
      </c>
      <c r="O28" s="76">
        <f t="shared" si="3"/>
        <v>9202054</v>
      </c>
      <c r="P28" s="76">
        <f t="shared" si="3"/>
        <v>5211093</v>
      </c>
      <c r="Q28" s="76">
        <f t="shared" si="3"/>
        <v>568611</v>
      </c>
      <c r="R28" s="76">
        <f t="shared" si="3"/>
        <v>1698631</v>
      </c>
      <c r="S28" s="76">
        <f t="shared" si="3"/>
        <v>7494720</v>
      </c>
      <c r="T28" s="67">
        <f>IFERROR(O28/P28-1,"n/a")</f>
        <v>0.76585871716355869</v>
      </c>
      <c r="U28" s="67">
        <f>IFERROR(O28/Q28-1,"n/a")</f>
        <v>15.18339075396009</v>
      </c>
      <c r="V28" s="67">
        <f>IFERROR(O28/R28-1,"n/a")</f>
        <v>4.4173354895795498</v>
      </c>
      <c r="W28" s="63">
        <f>IFERROR(O28/S28-1,"n/a")</f>
        <v>0.22780490798855735</v>
      </c>
      <c r="X28" s="76">
        <f>X14+X17+X20+X23+X26</f>
        <v>7626669</v>
      </c>
      <c r="Y28" s="47">
        <f t="shared" si="4"/>
        <v>1552483</v>
      </c>
      <c r="Z28" s="47">
        <f t="shared" si="4"/>
        <v>1314158</v>
      </c>
      <c r="AA28" s="81">
        <f t="shared" si="4"/>
        <v>9152531</v>
      </c>
      <c r="AB28" s="123"/>
      <c r="AC28" s="123"/>
    </row>
    <row r="29" spans="1:29" s="124" customFormat="1" ht="10.9"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5">
      <c r="A33" s="123"/>
      <c r="B33" s="123"/>
      <c r="C33" s="27" t="s">
        <v>7</v>
      </c>
      <c r="D33" s="28"/>
      <c r="E33" s="28"/>
      <c r="F33" s="157" t="str">
        <f>F9</f>
        <v>September</v>
      </c>
      <c r="G33" s="157"/>
      <c r="H33" s="157"/>
      <c r="I33" s="157"/>
      <c r="J33" s="157"/>
      <c r="K33" s="157"/>
      <c r="L33" s="157"/>
      <c r="M33" s="157"/>
      <c r="N33" s="158"/>
      <c r="O33" s="160" t="str">
        <f>"April to "&amp;D4&amp;" (YTD)"</f>
        <v>April to September (YTD)</v>
      </c>
      <c r="P33" s="161"/>
      <c r="Q33" s="161"/>
      <c r="R33" s="161"/>
      <c r="S33" s="161"/>
      <c r="T33" s="161"/>
      <c r="U33" s="161"/>
      <c r="V33" s="161"/>
      <c r="W33" s="162"/>
      <c r="X33" s="156" t="s">
        <v>58</v>
      </c>
      <c r="Y33" s="157"/>
      <c r="Z33" s="157"/>
      <c r="AA33" s="159"/>
    </row>
    <row r="34" spans="1:29" s="124" customFormat="1" ht="10.5">
      <c r="A34" s="123"/>
      <c r="B34" s="123"/>
      <c r="C34" s="29"/>
      <c r="D34" s="30"/>
      <c r="E34" s="30"/>
      <c r="F34" s="151"/>
      <c r="G34" s="152"/>
      <c r="H34" s="152"/>
      <c r="I34" s="152"/>
      <c r="J34" s="152"/>
      <c r="K34" s="152"/>
      <c r="L34" s="152"/>
      <c r="M34" s="152"/>
      <c r="N34" s="153"/>
      <c r="O34" s="151"/>
      <c r="P34" s="152"/>
      <c r="Q34" s="152"/>
      <c r="R34" s="152"/>
      <c r="S34" s="152"/>
      <c r="T34" s="152"/>
      <c r="U34" s="152"/>
      <c r="V34" s="152"/>
      <c r="W34" s="153"/>
      <c r="X34" s="151"/>
      <c r="Y34" s="152"/>
      <c r="Z34" s="152"/>
      <c r="AA34" s="153"/>
    </row>
    <row r="35" spans="1:29" s="124" customFormat="1" ht="20.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5">
      <c r="A37" s="123"/>
      <c r="B37" s="123"/>
      <c r="C37" s="33"/>
      <c r="D37" s="26" t="s">
        <v>5</v>
      </c>
      <c r="E37" s="32"/>
      <c r="F37" s="74">
        <f t="shared" ref="F37:J38" si="5">F13</f>
        <v>98</v>
      </c>
      <c r="G37" s="74">
        <f t="shared" si="5"/>
        <v>82</v>
      </c>
      <c r="H37" s="74">
        <f t="shared" si="5"/>
        <v>60</v>
      </c>
      <c r="I37" s="74">
        <f t="shared" si="5"/>
        <v>0</v>
      </c>
      <c r="J37" s="74">
        <f t="shared" si="5"/>
        <v>79</v>
      </c>
      <c r="K37" s="64">
        <f>IFERROR(F37/G37-1,"n/a")</f>
        <v>0.19512195121951215</v>
      </c>
      <c r="L37" s="64">
        <f>IFERROR(F37/H37-1,"n/a")</f>
        <v>0.6333333333333333</v>
      </c>
      <c r="M37" s="64" t="str">
        <f>IFERROR(F37/I37-1,"n/a")</f>
        <v>n/a</v>
      </c>
      <c r="N37" s="60">
        <f>IFERROR(F37/J37-1,"n/a")</f>
        <v>0.240506329113924</v>
      </c>
      <c r="O37" s="74">
        <f>'Aug-23'!O37+'Sep-23'!F37</f>
        <v>625</v>
      </c>
      <c r="P37" s="74">
        <f>'Aug-23'!P37+'Sep-23'!G37</f>
        <v>543</v>
      </c>
      <c r="Q37" s="74">
        <f>'Aug-23'!Q37+'Sep-23'!H37</f>
        <v>139</v>
      </c>
      <c r="R37" s="74">
        <f>'Aug-23'!R37+'Sep-23'!I37</f>
        <v>42</v>
      </c>
      <c r="S37" s="74">
        <f>'Aug-23'!S37+'Sep-23'!J37</f>
        <v>586</v>
      </c>
      <c r="T37" s="120">
        <f>IFERROR(O37/P37-1,"n/a")</f>
        <v>0.15101289134438312</v>
      </c>
      <c r="U37" s="120">
        <f>IFERROR(O37/Q37-1,"n/a")</f>
        <v>3.4964028776978413</v>
      </c>
      <c r="V37" s="120">
        <f>IFERROR(O37/R37-1,"n/a")</f>
        <v>13.880952380952381</v>
      </c>
      <c r="W37" s="121">
        <f>IFERROR(O37/S37-1,"n/a")</f>
        <v>6.6552901023890776E-2</v>
      </c>
      <c r="X37" s="89">
        <v>1486</v>
      </c>
      <c r="Y37" s="89">
        <v>1052</v>
      </c>
      <c r="Z37" s="70">
        <v>551</v>
      </c>
      <c r="AA37" s="78">
        <v>1584</v>
      </c>
      <c r="AC37" s="123"/>
    </row>
    <row r="38" spans="1:29" s="124" customFormat="1" ht="10.5">
      <c r="A38" s="123"/>
      <c r="B38" s="123"/>
      <c r="C38" s="33"/>
      <c r="D38" s="26" t="s">
        <v>11</v>
      </c>
      <c r="E38" s="32"/>
      <c r="F38" s="74">
        <f t="shared" si="5"/>
        <v>313650</v>
      </c>
      <c r="G38" s="74">
        <f t="shared" si="5"/>
        <v>280580</v>
      </c>
      <c r="H38" s="74">
        <f t="shared" si="5"/>
        <v>83395</v>
      </c>
      <c r="I38" s="74">
        <f t="shared" si="5"/>
        <v>0</v>
      </c>
      <c r="J38" s="74">
        <f t="shared" si="5"/>
        <v>234453</v>
      </c>
      <c r="K38" s="64">
        <f>IFERROR(F38/G38-1,"n/a")</f>
        <v>0.11786299807541512</v>
      </c>
      <c r="L38" s="64">
        <f>IFERROR(F38/H38-1,"n/a")</f>
        <v>2.7610168475328258</v>
      </c>
      <c r="M38" s="64" t="str">
        <f>IFERROR(F38/I38-1,"n/a")</f>
        <v>n/a</v>
      </c>
      <c r="N38" s="60">
        <f>IFERROR(F38/J38-1,"n/a")</f>
        <v>0.33779478189658474</v>
      </c>
      <c r="O38" s="74">
        <f>'Aug-23'!O38+'Sep-23'!F38</f>
        <v>2248360</v>
      </c>
      <c r="P38" s="74">
        <f>'Aug-23'!P38+'Sep-23'!G38</f>
        <v>1635653</v>
      </c>
      <c r="Q38" s="74">
        <f>'Aug-23'!Q38+'Sep-23'!H38</f>
        <v>180900</v>
      </c>
      <c r="R38" s="74">
        <f>'Aug-23'!R38+'Sep-23'!I38</f>
        <v>0</v>
      </c>
      <c r="S38" s="74">
        <f>'Aug-23'!S38+'Sep-23'!J38</f>
        <v>1892314</v>
      </c>
      <c r="T38" s="120">
        <f>IFERROR(O38/P38-1,"n/a")</f>
        <v>0.37459473372408447</v>
      </c>
      <c r="U38" s="120">
        <f>IFERROR(O38/Q38-1,"n/a")</f>
        <v>11.428745163073522</v>
      </c>
      <c r="V38" s="120" t="str">
        <f>IFERROR(O38/R38-1,"n/a")</f>
        <v>n/a</v>
      </c>
      <c r="W38" s="121">
        <f>IFERROR(O38/S38-1,"n/a")</f>
        <v>0.18815376306469211</v>
      </c>
      <c r="X38" s="89">
        <v>4370939</v>
      </c>
      <c r="Y38" s="89">
        <v>1527970</v>
      </c>
      <c r="Z38" s="84">
        <v>1092884</v>
      </c>
      <c r="AA38" s="78">
        <v>4234259</v>
      </c>
      <c r="AC38" s="123"/>
    </row>
    <row r="39" spans="1:29" s="124" customFormat="1" ht="10.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5">
      <c r="A40" s="123"/>
      <c r="B40" s="123"/>
      <c r="C40" s="33"/>
      <c r="D40" s="26" t="s">
        <v>5</v>
      </c>
      <c r="E40" s="32"/>
      <c r="F40" s="74">
        <f t="shared" ref="F40:J41" si="6">F16</f>
        <v>68</v>
      </c>
      <c r="G40" s="74">
        <f t="shared" si="6"/>
        <v>74</v>
      </c>
      <c r="H40" s="74">
        <f t="shared" si="6"/>
        <v>34</v>
      </c>
      <c r="I40" s="74">
        <f t="shared" si="6"/>
        <v>9</v>
      </c>
      <c r="J40" s="74">
        <f t="shared" si="6"/>
        <v>70</v>
      </c>
      <c r="K40" s="64">
        <f>IFERROR(F40/G40-1,"n/a")</f>
        <v>-8.108108108108103E-2</v>
      </c>
      <c r="L40" s="64">
        <f>IFERROR(F40/H40-1,"n/a")</f>
        <v>1</v>
      </c>
      <c r="M40" s="64">
        <f>IFERROR(F40/I40-1,"n/a")</f>
        <v>6.5555555555555554</v>
      </c>
      <c r="N40" s="60">
        <f>IFERROR(F40/J40-1,"n/a")</f>
        <v>-2.8571428571428581E-2</v>
      </c>
      <c r="O40" s="74">
        <f>'Aug-23'!O40+'Sep-23'!F40</f>
        <v>398</v>
      </c>
      <c r="P40" s="74">
        <f>'Aug-23'!P40+'Sep-23'!G40</f>
        <v>414</v>
      </c>
      <c r="Q40" s="74">
        <f>'Aug-23'!Q40+'Sep-23'!H40</f>
        <v>124</v>
      </c>
      <c r="R40" s="74">
        <f>'Aug-23'!R40+'Sep-23'!I40</f>
        <v>11</v>
      </c>
      <c r="S40" s="74">
        <f>'Aug-23'!S40+'Sep-23'!J40</f>
        <v>380</v>
      </c>
      <c r="T40" s="120">
        <f>IFERROR(O40/P40-1,"n/a")</f>
        <v>-3.8647342995169032E-2</v>
      </c>
      <c r="U40" s="120">
        <f>IFERROR(O40/Q40-1,"n/a")</f>
        <v>2.2096774193548385</v>
      </c>
      <c r="V40" s="120">
        <f>IFERROR(O40/R40-1,"n/a")</f>
        <v>35.18181818181818</v>
      </c>
      <c r="W40" s="121">
        <f>IFERROR(O40/S40-1,"n/a")</f>
        <v>4.7368421052631504E-2</v>
      </c>
      <c r="X40" s="89">
        <v>563</v>
      </c>
      <c r="Y40" s="89">
        <v>226</v>
      </c>
      <c r="Z40" s="70">
        <v>66</v>
      </c>
      <c r="AA40" s="78">
        <v>573</v>
      </c>
      <c r="AC40" s="123"/>
    </row>
    <row r="41" spans="1:29" s="124" customFormat="1" ht="10.5">
      <c r="A41" s="123"/>
      <c r="B41" s="123"/>
      <c r="C41" s="33"/>
      <c r="D41" s="26" t="s">
        <v>11</v>
      </c>
      <c r="E41" s="32"/>
      <c r="F41" s="74">
        <f t="shared" si="6"/>
        <v>223095</v>
      </c>
      <c r="G41" s="74">
        <f t="shared" si="6"/>
        <v>150081</v>
      </c>
      <c r="H41" s="74">
        <f t="shared" si="6"/>
        <v>64266</v>
      </c>
      <c r="I41" s="74">
        <f t="shared" si="6"/>
        <v>6072</v>
      </c>
      <c r="J41" s="74">
        <f t="shared" si="6"/>
        <v>169136</v>
      </c>
      <c r="K41" s="64">
        <f>IFERROR(F41/G41-1,"n/a")</f>
        <v>0.48649729146261023</v>
      </c>
      <c r="L41" s="64">
        <f>IFERROR(F41/H41-1,"n/a")</f>
        <v>2.4714312389132669</v>
      </c>
      <c r="M41" s="64">
        <f>IFERROR(F41/I41-1,"n/a")</f>
        <v>35.741600790513836</v>
      </c>
      <c r="N41" s="60">
        <f>IFERROR(F41/J41-1,"n/a")</f>
        <v>0.31902729164695875</v>
      </c>
      <c r="O41" s="74">
        <f>'Aug-23'!O41+'Sep-23'!F41</f>
        <v>1248564</v>
      </c>
      <c r="P41" s="74">
        <f>'Aug-23'!P41+'Sep-23'!G41</f>
        <v>731487</v>
      </c>
      <c r="Q41" s="74">
        <f>'Aug-23'!Q41+'Sep-23'!H41</f>
        <v>205183</v>
      </c>
      <c r="R41" s="74">
        <f>'Aug-23'!R41+'Sep-23'!I41</f>
        <v>8613</v>
      </c>
      <c r="S41" s="74">
        <f>'Aug-23'!S41+'Sep-23'!J41</f>
        <v>1001516</v>
      </c>
      <c r="T41" s="120">
        <f>IFERROR(O41/P41-1,"n/a")</f>
        <v>0.70688474299611603</v>
      </c>
      <c r="U41" s="120">
        <f>IFERROR(O41/Q41-1,"n/a")</f>
        <v>5.085124011248495</v>
      </c>
      <c r="V41" s="120">
        <f>IFERROR(O41/R41-1,"n/a")</f>
        <v>143.9627307558342</v>
      </c>
      <c r="W41" s="121">
        <f>IFERROR(O41/S41-1,"n/a")</f>
        <v>0.24667404215209743</v>
      </c>
      <c r="X41" s="89">
        <v>1012510</v>
      </c>
      <c r="Y41" s="89">
        <v>327926</v>
      </c>
      <c r="Z41" s="84">
        <v>80778</v>
      </c>
      <c r="AA41" s="78">
        <v>1361671</v>
      </c>
      <c r="AC41" s="123"/>
    </row>
    <row r="42" spans="1:29" s="124" customFormat="1" ht="10.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5">
      <c r="A43" s="123"/>
      <c r="B43" s="123"/>
      <c r="C43" s="33"/>
      <c r="D43" s="26" t="s">
        <v>5</v>
      </c>
      <c r="E43" s="32"/>
      <c r="F43" s="74">
        <f t="shared" ref="F43:J44" si="7">F19</f>
        <v>100</v>
      </c>
      <c r="G43" s="74">
        <f t="shared" si="7"/>
        <v>92</v>
      </c>
      <c r="H43" s="74">
        <f t="shared" si="7"/>
        <v>7</v>
      </c>
      <c r="I43" s="74">
        <f t="shared" si="7"/>
        <v>1</v>
      </c>
      <c r="J43" s="74">
        <f t="shared" si="7"/>
        <v>32</v>
      </c>
      <c r="K43" s="64">
        <f>IFERROR(F43/G43-1,"n/a")</f>
        <v>8.6956521739130377E-2</v>
      </c>
      <c r="L43" s="64">
        <f>IFERROR(F43/H43-1,"n/a")</f>
        <v>13.285714285714286</v>
      </c>
      <c r="M43" s="64">
        <f>IFERROR(F43/I43-1,"n/a")</f>
        <v>99</v>
      </c>
      <c r="N43" s="60">
        <f>IFERROR(F43/J43-1,"n/a")</f>
        <v>2.125</v>
      </c>
      <c r="O43" s="74">
        <f>'Aug-23'!O43+'Sep-23'!F43</f>
        <v>521</v>
      </c>
      <c r="P43" s="74">
        <f>'Aug-23'!P43+'Sep-23'!G43</f>
        <v>501</v>
      </c>
      <c r="Q43" s="74">
        <f>'Aug-23'!Q43+'Sep-23'!H43</f>
        <v>16</v>
      </c>
      <c r="R43" s="74">
        <f>'Aug-23'!R43+'Sep-23'!I43</f>
        <v>5</v>
      </c>
      <c r="S43" s="74">
        <f>'Aug-23'!S43+'Sep-23'!J43</f>
        <v>225</v>
      </c>
      <c r="T43" s="120">
        <f>IFERROR(O43/P43-1,"n/a")</f>
        <v>3.9920159680638667E-2</v>
      </c>
      <c r="U43" s="120">
        <f>IFERROR(O43/Q43-1,"n/a")</f>
        <v>31.5625</v>
      </c>
      <c r="V43" s="120">
        <f>IFERROR(O43/R43-1,"n/a")</f>
        <v>103.2</v>
      </c>
      <c r="W43" s="121">
        <f>IFERROR(O43/S43-1,"n/a")</f>
        <v>1.3155555555555556</v>
      </c>
      <c r="X43" s="89">
        <v>669</v>
      </c>
      <c r="Y43" s="89">
        <v>59</v>
      </c>
      <c r="Z43" s="70">
        <v>9</v>
      </c>
      <c r="AA43" s="78">
        <v>287</v>
      </c>
      <c r="AC43" s="123"/>
    </row>
    <row r="44" spans="1:29" s="124" customFormat="1" ht="10.5">
      <c r="A44" s="123"/>
      <c r="B44" s="123"/>
      <c r="C44" s="33"/>
      <c r="D44" s="26" t="s">
        <v>11</v>
      </c>
      <c r="E44" s="32"/>
      <c r="F44" s="74">
        <f t="shared" si="7"/>
        <v>181434</v>
      </c>
      <c r="G44" s="74">
        <f t="shared" si="7"/>
        <v>137415</v>
      </c>
      <c r="H44" s="74">
        <f t="shared" si="7"/>
        <v>3224</v>
      </c>
      <c r="I44" s="74">
        <f t="shared" si="7"/>
        <v>0</v>
      </c>
      <c r="J44" s="74">
        <f t="shared" si="7"/>
        <v>76553</v>
      </c>
      <c r="K44" s="64">
        <f>IFERROR(F44/G44-1,"n/a")</f>
        <v>0.32033620783757222</v>
      </c>
      <c r="L44" s="64">
        <f>IFERROR(F44/H44-1,"n/a")</f>
        <v>55.276054590570716</v>
      </c>
      <c r="M44" s="64" t="str">
        <f>IFERROR(F44/I44-1,"n/a")</f>
        <v>n/a</v>
      </c>
      <c r="N44" s="60">
        <f>IFERROR(F44/J44-1,"n/a")</f>
        <v>1.3700442830457331</v>
      </c>
      <c r="O44" s="74">
        <f>'Aug-23'!O44+'Sep-23'!F44</f>
        <v>992579</v>
      </c>
      <c r="P44" s="74">
        <f>'Aug-23'!P44+'Sep-23'!G44</f>
        <v>700973</v>
      </c>
      <c r="Q44" s="74">
        <f>'Aug-23'!Q44+'Sep-23'!H44</f>
        <v>4542</v>
      </c>
      <c r="R44" s="74">
        <f>'Aug-23'!R44+'Sep-23'!I44</f>
        <v>8294</v>
      </c>
      <c r="S44" s="74">
        <f>'Aug-23'!S44+'Sep-23'!J44</f>
        <v>481278</v>
      </c>
      <c r="T44" s="120">
        <f>IFERROR(O44/P44-1,"n/a")</f>
        <v>0.41600175755699587</v>
      </c>
      <c r="U44" s="120">
        <f>IFERROR(O44/Q44-1,"n/a")</f>
        <v>217.53346543372965</v>
      </c>
      <c r="V44" s="120">
        <f>IFERROR(O44/R44-1,"n/a")</f>
        <v>118.67434289848083</v>
      </c>
      <c r="W44" s="121">
        <f>IFERROR(O44/S44-1,"n/a")</f>
        <v>1.062381825057451</v>
      </c>
      <c r="X44" s="82">
        <v>905256</v>
      </c>
      <c r="Y44" s="82">
        <v>20626</v>
      </c>
      <c r="Z44" s="84">
        <v>10047</v>
      </c>
      <c r="AA44" s="78">
        <v>581199</v>
      </c>
      <c r="AC44" s="123"/>
    </row>
    <row r="45" spans="1:29" s="124" customFormat="1" ht="10.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5">
      <c r="A46" s="123"/>
      <c r="B46" s="123"/>
      <c r="C46" s="33"/>
      <c r="D46" s="26" t="s">
        <v>5</v>
      </c>
      <c r="E46" s="34"/>
      <c r="F46" s="74">
        <f t="shared" ref="F46:J47" si="8">F22</f>
        <v>119</v>
      </c>
      <c r="G46" s="74">
        <f t="shared" si="8"/>
        <v>85</v>
      </c>
      <c r="H46" s="74">
        <f t="shared" si="8"/>
        <v>46</v>
      </c>
      <c r="I46" s="74">
        <f t="shared" si="8"/>
        <v>0</v>
      </c>
      <c r="J46" s="74">
        <f t="shared" si="8"/>
        <v>86</v>
      </c>
      <c r="K46" s="64">
        <f>IFERROR(F46/G46-1,"n/a")</f>
        <v>0.39999999999999991</v>
      </c>
      <c r="L46" s="64">
        <f>IFERROR(F46/H46-1,"n/a")</f>
        <v>1.5869565217391304</v>
      </c>
      <c r="M46" s="64" t="str">
        <f>IFERROR(F46/I46-1,"n/a")</f>
        <v>n/a</v>
      </c>
      <c r="N46" s="60">
        <f>IFERROR(F46/J46-1,"n/a")</f>
        <v>0.38372093023255816</v>
      </c>
      <c r="O46" s="74">
        <f>'Aug-23'!O46+'Sep-23'!F46</f>
        <v>689</v>
      </c>
      <c r="P46" s="74">
        <f>'Aug-23'!P46+'Sep-23'!G46</f>
        <v>492</v>
      </c>
      <c r="Q46" s="74">
        <f>'Aug-23'!Q46+'Sep-23'!H46</f>
        <v>84</v>
      </c>
      <c r="R46" s="74">
        <f>'Aug-23'!R46+'Sep-23'!I46</f>
        <v>0</v>
      </c>
      <c r="S46" s="74">
        <f>'Aug-23'!S46+'Sep-23'!J46</f>
        <v>496</v>
      </c>
      <c r="T46" s="120">
        <f>IFERROR(O46/P46-1,"n/a")</f>
        <v>0.40040650406504064</v>
      </c>
      <c r="U46" s="120">
        <f>IFERROR(O46/Q46-1,"n/a")</f>
        <v>7.2023809523809526</v>
      </c>
      <c r="V46" s="120" t="str">
        <f>IFERROR(O46/R46-1,"n/a")</f>
        <v>n/a</v>
      </c>
      <c r="W46" s="121">
        <f>IFERROR(O46/S46-1,"n/a")</f>
        <v>0.38911290322580649</v>
      </c>
      <c r="X46" s="89">
        <v>1129</v>
      </c>
      <c r="Y46" s="89">
        <v>336</v>
      </c>
      <c r="Z46" s="84">
        <v>43</v>
      </c>
      <c r="AA46" s="78">
        <v>781</v>
      </c>
      <c r="AC46" s="123"/>
    </row>
    <row r="47" spans="1:29" s="124" customFormat="1" ht="10.5">
      <c r="A47" s="123"/>
      <c r="B47" s="123"/>
      <c r="C47" s="33"/>
      <c r="D47" s="26" t="s">
        <v>11</v>
      </c>
      <c r="E47" s="32"/>
      <c r="F47" s="74">
        <f t="shared" si="8"/>
        <v>374705</v>
      </c>
      <c r="G47" s="74">
        <f t="shared" si="8"/>
        <v>267710</v>
      </c>
      <c r="H47" s="74">
        <f t="shared" si="8"/>
        <v>89719</v>
      </c>
      <c r="I47" s="74">
        <f t="shared" si="8"/>
        <v>0</v>
      </c>
      <c r="J47" s="74">
        <f t="shared" si="8"/>
        <v>304036</v>
      </c>
      <c r="K47" s="64">
        <f>IFERROR(F47/G47-1,"n/a")</f>
        <v>0.39966755070785553</v>
      </c>
      <c r="L47" s="64">
        <f>IFERROR(F47/H47-1,"n/a")</f>
        <v>3.1764286271581268</v>
      </c>
      <c r="M47" s="64" t="str">
        <f>IFERROR(F47/I47-1,"n/a")</f>
        <v>n/a</v>
      </c>
      <c r="N47" s="60">
        <f>IFERROR(F47/J47-1,"n/a")</f>
        <v>0.23243629043929004</v>
      </c>
      <c r="O47" s="74">
        <f>'Aug-23'!O47+'Sep-23'!F47</f>
        <v>2199878</v>
      </c>
      <c r="P47" s="74">
        <f>'Aug-23'!P47+'Sep-23'!G47</f>
        <v>1261996</v>
      </c>
      <c r="Q47" s="74">
        <f>'Aug-23'!Q47+'Sep-23'!H47</f>
        <v>167883</v>
      </c>
      <c r="R47" s="74">
        <f>'Aug-23'!R47+'Sep-23'!I47</f>
        <v>0</v>
      </c>
      <c r="S47" s="74">
        <f>'Aug-23'!S47+'Sep-23'!J47</f>
        <v>1645544</v>
      </c>
      <c r="T47" s="120">
        <f>IFERROR(O47/P47-1,"n/a")</f>
        <v>0.74317351243585561</v>
      </c>
      <c r="U47" s="120">
        <f>IFERROR(O47/Q47-1,"n/a")</f>
        <v>12.103637652412692</v>
      </c>
      <c r="V47" s="120" t="str">
        <f>IFERROR(O47/R47-1,"n/a")</f>
        <v>n/a</v>
      </c>
      <c r="W47" s="121">
        <f>IFERROR(O47/S47-1,"n/a")</f>
        <v>0.33686975249522355</v>
      </c>
      <c r="X47" s="82">
        <v>2932981</v>
      </c>
      <c r="Y47" s="82">
        <v>533563</v>
      </c>
      <c r="Z47" s="84">
        <v>140552</v>
      </c>
      <c r="AA47" s="78">
        <v>2441594</v>
      </c>
      <c r="AC47" s="123"/>
    </row>
    <row r="48" spans="1:29" s="124" customFormat="1" ht="10.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5">
      <c r="C49" s="33"/>
      <c r="D49" s="26" t="s">
        <v>5</v>
      </c>
      <c r="E49" s="32"/>
      <c r="F49" s="74">
        <f t="shared" ref="F49:J50" si="9">F25</f>
        <v>4</v>
      </c>
      <c r="G49" s="74">
        <f t="shared" si="9"/>
        <v>1</v>
      </c>
      <c r="H49" s="74">
        <f t="shared" si="9"/>
        <v>0</v>
      </c>
      <c r="I49" s="74">
        <f t="shared" si="9"/>
        <v>0</v>
      </c>
      <c r="J49" s="74">
        <f t="shared" si="9"/>
        <v>1</v>
      </c>
      <c r="K49" s="64">
        <f>IFERROR(F49/G49-1,"n/a")</f>
        <v>3</v>
      </c>
      <c r="L49" s="64" t="str">
        <f>IFERROR(F49/H49-1,"n/a")</f>
        <v>n/a</v>
      </c>
      <c r="M49" s="64" t="str">
        <f>IFERROR(F49/I49-1,"n/a")</f>
        <v>n/a</v>
      </c>
      <c r="N49" s="60">
        <f>IFERROR(F49/J49-1,"n/a")</f>
        <v>3</v>
      </c>
      <c r="O49" s="74">
        <f>'Aug-23'!O49+'Sep-23'!F49</f>
        <v>19</v>
      </c>
      <c r="P49" s="74">
        <f>'Aug-23'!P49+'Sep-23'!G49</f>
        <v>8</v>
      </c>
      <c r="Q49" s="74">
        <f>'Aug-23'!Q49+'Sep-23'!H49</f>
        <v>0</v>
      </c>
      <c r="R49" s="74">
        <f>'Aug-23'!R49+'Sep-23'!I49</f>
        <v>0</v>
      </c>
      <c r="S49" s="74">
        <f>'Aug-23'!S49+'Sep-23'!J49</f>
        <v>13</v>
      </c>
      <c r="T49" s="120">
        <f>IFERROR(O49/P49-1,"n/a")</f>
        <v>1.375</v>
      </c>
      <c r="U49" s="120" t="str">
        <f>IFERROR(O49/Q49-1,"n/a")</f>
        <v>n/a</v>
      </c>
      <c r="V49" s="120" t="str">
        <f>IFERROR(O49/R49-1,"n/a")</f>
        <v>n/a</v>
      </c>
      <c r="W49" s="121">
        <f>IFERROR(O49/S49-1,"n/a")</f>
        <v>0.46153846153846145</v>
      </c>
      <c r="X49" s="89">
        <v>9</v>
      </c>
      <c r="Y49" s="68">
        <v>0</v>
      </c>
      <c r="Z49" s="68">
        <v>0</v>
      </c>
      <c r="AA49" s="78">
        <v>16</v>
      </c>
      <c r="AC49" s="123"/>
    </row>
    <row r="50" spans="3:29" s="124" customFormat="1" ht="10.5">
      <c r="C50" s="33"/>
      <c r="D50" s="26" t="s">
        <v>11</v>
      </c>
      <c r="E50" s="32"/>
      <c r="F50" s="74">
        <f t="shared" si="9"/>
        <v>7920</v>
      </c>
      <c r="G50" s="74">
        <f t="shared" si="9"/>
        <v>2266</v>
      </c>
      <c r="H50" s="74">
        <f t="shared" si="9"/>
        <v>0</v>
      </c>
      <c r="I50" s="74">
        <f t="shared" si="9"/>
        <v>0</v>
      </c>
      <c r="J50" s="74">
        <f t="shared" si="9"/>
        <v>1243</v>
      </c>
      <c r="K50" s="64">
        <f>IFERROR(F50/G50-1,"n/a")</f>
        <v>2.4951456310679609</v>
      </c>
      <c r="L50" s="64" t="str">
        <f>IFERROR(F50/H50-1,"n/a")</f>
        <v>n/a</v>
      </c>
      <c r="M50" s="64" t="str">
        <f>IFERROR(F50/I50-1,"n/a")</f>
        <v>n/a</v>
      </c>
      <c r="N50" s="60">
        <f>IFERROR(F50/J50-1,"n/a")</f>
        <v>5.3716814159292037</v>
      </c>
      <c r="O50" s="74">
        <f>'Aug-23'!O50+'Sep-23'!F50</f>
        <v>34314</v>
      </c>
      <c r="P50" s="74">
        <f>'Aug-23'!P50+'Sep-23'!G50</f>
        <v>13279</v>
      </c>
      <c r="Q50" s="74">
        <f>'Aug-23'!Q50+'Sep-23'!H50</f>
        <v>0</v>
      </c>
      <c r="R50" s="74">
        <f>'Aug-23'!R50+'Sep-23'!I50</f>
        <v>0</v>
      </c>
      <c r="S50" s="74">
        <f>'Aug-23'!S50+'Sep-23'!J50</f>
        <v>16291</v>
      </c>
      <c r="T50" s="120">
        <f>IFERROR(O50/P50-1,"n/a")</f>
        <v>1.5840801265155511</v>
      </c>
      <c r="U50" s="120" t="str">
        <f>IFERROR(O50/Q50-1,"n/a")</f>
        <v>n/a</v>
      </c>
      <c r="V50" s="120" t="str">
        <f>IFERROR(O50/R50-1,"n/a")</f>
        <v>n/a</v>
      </c>
      <c r="W50" s="121">
        <f>IFERROR(O50/S50-1,"n/a")</f>
        <v>1.1063163710023938</v>
      </c>
      <c r="X50" s="82">
        <v>15637</v>
      </c>
      <c r="Y50" s="68">
        <v>0</v>
      </c>
      <c r="Z50" s="68">
        <v>0</v>
      </c>
      <c r="AA50" s="78">
        <v>20248</v>
      </c>
      <c r="AC50" s="123"/>
    </row>
    <row r="51" spans="3:29" s="124" customFormat="1" ht="10.9" thickBot="1">
      <c r="C51" s="35" t="s">
        <v>12</v>
      </c>
      <c r="D51" s="36"/>
      <c r="E51" s="37"/>
      <c r="F51" s="75">
        <f>F37+F40+F43+F46+F49</f>
        <v>389</v>
      </c>
      <c r="G51" s="75">
        <f t="shared" ref="G51:J52" si="10">G37+G40+G43+G46+G49</f>
        <v>334</v>
      </c>
      <c r="H51" s="75">
        <f t="shared" si="10"/>
        <v>147</v>
      </c>
      <c r="I51" s="75">
        <f t="shared" si="10"/>
        <v>10</v>
      </c>
      <c r="J51" s="75">
        <f t="shared" si="10"/>
        <v>268</v>
      </c>
      <c r="K51" s="66">
        <f>IFERROR(F51/G51-1,"n/a")</f>
        <v>0.16467065868263475</v>
      </c>
      <c r="L51" s="66">
        <f>IFERROR(F51/H51-1,"n/a")</f>
        <v>1.6462585034013606</v>
      </c>
      <c r="M51" s="66">
        <f>IFERROR(F51/I51-1,"n/a")</f>
        <v>37.9</v>
      </c>
      <c r="N51" s="62">
        <f>IFERROR(F51/J51-1,"n/a")</f>
        <v>0.45149253731343286</v>
      </c>
      <c r="O51" s="75">
        <f t="shared" ref="O51:S52" si="11">O37+O40+O43+O46+O49</f>
        <v>2252</v>
      </c>
      <c r="P51" s="75">
        <f t="shared" si="11"/>
        <v>1958</v>
      </c>
      <c r="Q51" s="75">
        <f t="shared" si="11"/>
        <v>363</v>
      </c>
      <c r="R51" s="75">
        <f t="shared" si="11"/>
        <v>58</v>
      </c>
      <c r="S51" s="75">
        <f t="shared" si="11"/>
        <v>1700</v>
      </c>
      <c r="T51" s="66">
        <f>IFERROR(O51/P51-1,"n/a")</f>
        <v>0.15015321756894795</v>
      </c>
      <c r="U51" s="66">
        <f>IFERROR(O51/Q51-1,"n/a")</f>
        <v>5.2038567493112948</v>
      </c>
      <c r="V51" s="66">
        <f>IFERROR(O51/R51-1,"n/a")</f>
        <v>37.827586206896555</v>
      </c>
      <c r="W51" s="62">
        <f>IFERROR(O51/S51-1,"n/a")</f>
        <v>0.32470588235294118</v>
      </c>
      <c r="X51" s="46">
        <f t="shared" ref="X51:Z52" si="12">X37+X40+X43+X46+X49</f>
        <v>3856</v>
      </c>
      <c r="Y51" s="46">
        <f t="shared" si="12"/>
        <v>1673</v>
      </c>
      <c r="Z51" s="46">
        <f t="shared" si="12"/>
        <v>669</v>
      </c>
      <c r="AA51" s="80">
        <f>AA37+AA40+AA43+AA46+AA49</f>
        <v>3241</v>
      </c>
      <c r="AC51" s="123"/>
    </row>
    <row r="52" spans="3:29" s="124" customFormat="1" ht="11.25" thickTop="1" thickBot="1">
      <c r="C52" s="38" t="s">
        <v>13</v>
      </c>
      <c r="D52" s="39"/>
      <c r="E52" s="40"/>
      <c r="F52" s="76">
        <f>F38+F41+F44+F47+F50</f>
        <v>1100804</v>
      </c>
      <c r="G52" s="76">
        <f t="shared" si="10"/>
        <v>838052</v>
      </c>
      <c r="H52" s="76">
        <f t="shared" si="10"/>
        <v>240604</v>
      </c>
      <c r="I52" s="76">
        <f t="shared" si="10"/>
        <v>6072</v>
      </c>
      <c r="J52" s="76">
        <f t="shared" si="10"/>
        <v>785421</v>
      </c>
      <c r="K52" s="67">
        <f>IFERROR(F52/G52-1,"n/a")</f>
        <v>0.31352708423820963</v>
      </c>
      <c r="L52" s="67">
        <f>IFERROR(F52/H52-1,"n/a")</f>
        <v>3.5751691576199898</v>
      </c>
      <c r="M52" s="67">
        <f>IFERROR(F52/I52-1,"n/a")</f>
        <v>180.29183135704875</v>
      </c>
      <c r="N52" s="63">
        <f>IFERROR(F52/J52-1,"n/a")</f>
        <v>0.40154643178626492</v>
      </c>
      <c r="O52" s="76">
        <f t="shared" si="11"/>
        <v>6723695</v>
      </c>
      <c r="P52" s="76">
        <f t="shared" si="11"/>
        <v>4343388</v>
      </c>
      <c r="Q52" s="76">
        <f t="shared" si="11"/>
        <v>558508</v>
      </c>
      <c r="R52" s="76">
        <f t="shared" si="11"/>
        <v>16907</v>
      </c>
      <c r="S52" s="76">
        <f t="shared" si="11"/>
        <v>5036943</v>
      </c>
      <c r="T52" s="67">
        <f>IFERROR(O52/P52-1,"n/a")</f>
        <v>0.54803001712027566</v>
      </c>
      <c r="U52" s="118">
        <f>IFERROR(O52/Q52-1,"n/a")</f>
        <v>11.038672677920459</v>
      </c>
      <c r="V52" s="118">
        <f>IFERROR(O52/R52-1,"n/a")</f>
        <v>396.68705270006507</v>
      </c>
      <c r="W52" s="119">
        <f>IFERROR(O52/S52-1,"n/a")</f>
        <v>0.3348761341948876</v>
      </c>
      <c r="X52" s="47">
        <f t="shared" si="12"/>
        <v>9237323</v>
      </c>
      <c r="Y52" s="47">
        <f t="shared" si="12"/>
        <v>2410085</v>
      </c>
      <c r="Z52" s="47">
        <f t="shared" si="12"/>
        <v>1324261</v>
      </c>
      <c r="AA52" s="81">
        <f>AA38+AA41+AA44+AA47+AA50</f>
        <v>8638971</v>
      </c>
      <c r="AC52" s="123"/>
    </row>
    <row r="53" spans="3:29" s="124" customFormat="1" ht="10.9" thickTop="1">
      <c r="AC53" s="123"/>
    </row>
    <row r="54" spans="3:29" s="124" customFormat="1" ht="10.5">
      <c r="P54" s="132"/>
      <c r="Q54" s="132"/>
      <c r="R54" s="132"/>
      <c r="S54" s="132"/>
      <c r="AC54" s="123"/>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customFormat="1" ht="15" customHeight="1"/>
    <row r="66" customFormat="1"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15341-DE16-44D4-9149-9A8CC7634D40}">
  <dimension ref="A1:AC66"/>
  <sheetViews>
    <sheetView showGridLines="0" zoomScaleNormal="100" workbookViewId="0">
      <selection activeCell="O24" sqref="O24"/>
    </sheetView>
  </sheetViews>
  <sheetFormatPr defaultColWidth="0" defaultRowHeight="15" customHeight="1" zeroHeight="1"/>
  <cols>
    <col min="1" max="2" width="4.1328125" customWidth="1"/>
    <col min="3" max="3" width="3.73046875" customWidth="1"/>
    <col min="4" max="4" width="8.86328125" customWidth="1"/>
    <col min="5" max="5" width="13" customWidth="1"/>
    <col min="6" max="6" width="11.1328125" bestFit="1" customWidth="1"/>
    <col min="7" max="7" width="10.265625" bestFit="1" customWidth="1"/>
    <col min="8" max="9" width="8.86328125" customWidth="1"/>
    <col min="10" max="10" width="10.265625" bestFit="1" customWidth="1"/>
    <col min="11" max="11" width="8" customWidth="1"/>
    <col min="12" max="12" width="8.86328125" bestFit="1" customWidth="1"/>
    <col min="13" max="14" width="8" customWidth="1"/>
    <col min="15" max="15" width="12" bestFit="1" customWidth="1"/>
    <col min="16" max="16" width="11.59765625" bestFit="1" customWidth="1"/>
    <col min="17" max="17" width="10.3984375" bestFit="1" customWidth="1"/>
    <col min="18" max="18" width="11.59765625" bestFit="1" customWidth="1"/>
    <col min="19" max="19" width="11.73046875" bestFit="1" customWidth="1"/>
    <col min="20" max="20" width="9.1328125" bestFit="1" customWidth="1"/>
    <col min="21" max="21" width="8.86328125" bestFit="1" customWidth="1"/>
    <col min="22" max="22" width="9" bestFit="1" customWidth="1"/>
    <col min="23" max="23" width="7.73046875" customWidth="1"/>
    <col min="24" max="24" width="13.3984375" bestFit="1" customWidth="1"/>
    <col min="25" max="25" width="13.265625" bestFit="1" customWidth="1"/>
    <col min="26" max="26" width="12.86328125" bestFit="1" customWidth="1"/>
    <col min="27" max="27" width="15.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45184</v>
      </c>
      <c r="AB3" s="25"/>
      <c r="AC3" s="9"/>
    </row>
    <row r="4" spans="1:29" ht="15.75">
      <c r="A4" s="9"/>
      <c r="B4" s="11" t="s">
        <v>7</v>
      </c>
      <c r="C4" s="26"/>
      <c r="D4" s="93" t="s">
        <v>69</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5">
      <c r="A9" s="123"/>
      <c r="C9" s="27" t="s">
        <v>7</v>
      </c>
      <c r="D9" s="28"/>
      <c r="E9" s="28"/>
      <c r="F9" s="154" t="str">
        <f>D4</f>
        <v>August</v>
      </c>
      <c r="G9" s="157"/>
      <c r="H9" s="157"/>
      <c r="I9" s="157"/>
      <c r="J9" s="157"/>
      <c r="K9" s="157"/>
      <c r="L9" s="157"/>
      <c r="M9" s="157"/>
      <c r="N9" s="158"/>
      <c r="O9" s="156" t="str">
        <f>"January to "&amp; D4</f>
        <v>January to August</v>
      </c>
      <c r="P9" s="157"/>
      <c r="Q9" s="157"/>
      <c r="R9" s="157"/>
      <c r="S9" s="157"/>
      <c r="T9" s="157"/>
      <c r="U9" s="157"/>
      <c r="V9" s="157"/>
      <c r="W9" s="158"/>
      <c r="X9" s="156" t="s">
        <v>57</v>
      </c>
      <c r="Y9" s="157"/>
      <c r="Z9" s="157"/>
      <c r="AA9" s="159"/>
      <c r="AB9" s="123"/>
      <c r="AC9" s="123"/>
    </row>
    <row r="10" spans="1:29" s="124" customFormat="1" ht="10.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5">
      <c r="A13" s="123"/>
      <c r="B13" s="128"/>
      <c r="C13" s="33"/>
      <c r="D13" s="26" t="s">
        <v>5</v>
      </c>
      <c r="E13" s="32"/>
      <c r="F13" s="71">
        <v>99</v>
      </c>
      <c r="G13" s="71">
        <v>81</v>
      </c>
      <c r="H13" s="71">
        <v>51</v>
      </c>
      <c r="I13" s="71">
        <v>0</v>
      </c>
      <c r="J13" s="71">
        <v>97</v>
      </c>
      <c r="K13" s="64">
        <f>IFERROR(F13/G13-1,"n/a")</f>
        <v>0.22222222222222232</v>
      </c>
      <c r="L13" s="64">
        <f t="shared" ref="L13:L28" si="0">IFERROR(F13/H13-1,"n/a")</f>
        <v>0.94117647058823528</v>
      </c>
      <c r="M13" s="64" t="str">
        <f>IFERROR(F13/I13-1,"n/a")</f>
        <v>n/a</v>
      </c>
      <c r="N13" s="60">
        <f>IFERROR(F13/J13-1,"n/a")</f>
        <v>2.0618556701030855E-2</v>
      </c>
      <c r="O13" s="68">
        <f>'July-23'!O13+'Aug-23'!F13</f>
        <v>1057</v>
      </c>
      <c r="P13" s="68">
        <f>'July-23'!$P$13+G13</f>
        <v>991</v>
      </c>
      <c r="Q13" s="68">
        <f>'July-23'!Q13+'Aug-23'!H13</f>
        <v>79</v>
      </c>
      <c r="R13" s="68">
        <f>'July-23'!R13+'Aug-23'!I13</f>
        <v>551</v>
      </c>
      <c r="S13" s="68">
        <f>'July-23'!S13+'Aug-23'!J13</f>
        <v>1023</v>
      </c>
      <c r="T13" s="64">
        <f>IFERROR(O13/P13-1,"n/a")</f>
        <v>6.6599394550958646E-2</v>
      </c>
      <c r="U13" s="64">
        <f>IFERROR(O13/Q13-1,"n/a")</f>
        <v>12.379746835443038</v>
      </c>
      <c r="V13" s="64">
        <f>IFERROR(O13/R13-1,"n/a")</f>
        <v>0.91833030852994546</v>
      </c>
      <c r="W13" s="60">
        <f>IFERROR(O13/S13-1,"n/a")</f>
        <v>3.3235581622678367E-2</v>
      </c>
      <c r="X13" s="68">
        <v>1486</v>
      </c>
      <c r="Y13" s="68">
        <v>522</v>
      </c>
      <c r="Z13" s="68">
        <v>551</v>
      </c>
      <c r="AA13" s="135">
        <v>1591</v>
      </c>
      <c r="AB13" s="123"/>
      <c r="AC13" s="123"/>
    </row>
    <row r="14" spans="1:29" s="124" customFormat="1" ht="10.5">
      <c r="A14" s="123"/>
      <c r="B14" s="128"/>
      <c r="C14" s="33"/>
      <c r="D14" s="26" t="s">
        <v>11</v>
      </c>
      <c r="E14" s="32"/>
      <c r="F14" s="71">
        <v>375428</v>
      </c>
      <c r="G14" s="71">
        <v>278520</v>
      </c>
      <c r="H14" s="71">
        <v>66591</v>
      </c>
      <c r="I14" s="71">
        <v>0</v>
      </c>
      <c r="J14" s="71">
        <v>325246</v>
      </c>
      <c r="K14" s="64">
        <f>IFERROR(F14/G14-1,"n/a")</f>
        <v>0.34793910670687911</v>
      </c>
      <c r="L14" s="64">
        <f t="shared" si="0"/>
        <v>4.6378189244792836</v>
      </c>
      <c r="M14" s="64" t="str">
        <f>IFERROR(F14/I14-1,"n/a")</f>
        <v>n/a</v>
      </c>
      <c r="N14" s="60">
        <f>IFERROR(F14/J14-1,"n/a")</f>
        <v>0.15428936866248932</v>
      </c>
      <c r="O14" s="68">
        <f>'July-23'!$O$14+F14</f>
        <v>3472894</v>
      </c>
      <c r="P14" s="68">
        <f>'July-23'!P14+'Aug-23'!G14</f>
        <v>2114731</v>
      </c>
      <c r="Q14" s="68">
        <f>'July-23'!Q14+'Aug-23'!H14</f>
        <v>97505</v>
      </c>
      <c r="R14" s="68">
        <f>'July-23'!R14+'Aug-23'!I14</f>
        <v>1092884</v>
      </c>
      <c r="S14" s="68">
        <f>'July-23'!S14+'Aug-23'!J14</f>
        <v>3108965</v>
      </c>
      <c r="T14" s="64">
        <f>IFERROR(O14/P14-1,"n/a")</f>
        <v>0.64223913112353292</v>
      </c>
      <c r="U14" s="64">
        <f>IFERROR(O14/Q14-1,"n/a")</f>
        <v>34.617599097482177</v>
      </c>
      <c r="V14" s="64">
        <f>IFERROR(O14/R14-1,"n/a")</f>
        <v>2.177733409950187</v>
      </c>
      <c r="W14" s="60">
        <f>IFERROR(O14/S14-1,"n/a")</f>
        <v>0.1170579276382977</v>
      </c>
      <c r="X14" s="68">
        <v>3592413</v>
      </c>
      <c r="Y14" s="68">
        <v>768312</v>
      </c>
      <c r="Z14" s="68">
        <v>1092884</v>
      </c>
      <c r="AA14" s="135">
        <v>4592479</v>
      </c>
      <c r="AB14" s="123"/>
      <c r="AC14" s="123"/>
    </row>
    <row r="15" spans="1:29" s="124" customFormat="1" ht="10.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6"/>
      <c r="AB15" s="123"/>
      <c r="AC15" s="123"/>
    </row>
    <row r="16" spans="1:29" s="124" customFormat="1" ht="10.5">
      <c r="A16" s="123"/>
      <c r="B16" s="128"/>
      <c r="C16" s="33"/>
      <c r="D16" s="26" t="s">
        <v>5</v>
      </c>
      <c r="E16" s="32"/>
      <c r="F16" s="71">
        <v>71</v>
      </c>
      <c r="G16" s="71">
        <v>63</v>
      </c>
      <c r="H16" s="71">
        <v>29</v>
      </c>
      <c r="I16" s="71">
        <v>2</v>
      </c>
      <c r="J16" s="71">
        <v>58</v>
      </c>
      <c r="K16" s="64">
        <f>IFERROR(F16/G16-1,"n/a")</f>
        <v>0.12698412698412698</v>
      </c>
      <c r="L16" s="64">
        <f t="shared" si="0"/>
        <v>1.4482758620689653</v>
      </c>
      <c r="M16" s="64">
        <f>IFERROR(F16/I16-1,"n/a")</f>
        <v>34.5</v>
      </c>
      <c r="N16" s="60">
        <f>IFERROR(F16/J16-1,"n/a")</f>
        <v>0.22413793103448265</v>
      </c>
      <c r="O16" s="68">
        <f>'July-23'!$O$16+F16</f>
        <v>357</v>
      </c>
      <c r="P16" s="68">
        <f>'July-23'!P16+'Aug-23'!G16</f>
        <v>376</v>
      </c>
      <c r="Q16" s="68">
        <f>'July-23'!Q16+'Aug-23'!H16</f>
        <v>102</v>
      </c>
      <c r="R16" s="68">
        <f>'July-23'!R16+'Aug-23'!I16</f>
        <v>12</v>
      </c>
      <c r="S16" s="68">
        <f>'July-23'!S16+'Aug-23'!J16</f>
        <v>333</v>
      </c>
      <c r="T16" s="64">
        <f>IFERROR(O16/P16-1,"n/a")</f>
        <v>-5.0531914893616969E-2</v>
      </c>
      <c r="U16" s="64">
        <f>IFERROR(O16/Q16-1,"n/a")</f>
        <v>2.5</v>
      </c>
      <c r="V16" s="64">
        <f>IFERROR(O16/R16-1,"n/a")</f>
        <v>28.75</v>
      </c>
      <c r="W16" s="60">
        <f>IFERROR(O16/S16-1,"n/a")</f>
        <v>7.2072072072072002E-2</v>
      </c>
      <c r="X16" s="68">
        <v>572</v>
      </c>
      <c r="Y16" s="68">
        <v>202</v>
      </c>
      <c r="Z16" s="68">
        <v>54</v>
      </c>
      <c r="AA16" s="135">
        <v>586</v>
      </c>
      <c r="AB16" s="123"/>
      <c r="AC16" s="123"/>
    </row>
    <row r="17" spans="1:29" s="124" customFormat="1" ht="10.5">
      <c r="A17" s="123"/>
      <c r="B17" s="128"/>
      <c r="C17" s="33"/>
      <c r="D17" s="26" t="s">
        <v>11</v>
      </c>
      <c r="E17" s="32"/>
      <c r="F17" s="71">
        <v>262517</v>
      </c>
      <c r="G17" s="71">
        <v>183659</v>
      </c>
      <c r="H17" s="71">
        <v>48391</v>
      </c>
      <c r="I17" s="71">
        <v>2541</v>
      </c>
      <c r="J17" s="71">
        <v>180130</v>
      </c>
      <c r="K17" s="64">
        <f>IFERROR(F17/G17-1,"n/a")</f>
        <v>0.42937182495821058</v>
      </c>
      <c r="L17" s="64">
        <f t="shared" si="0"/>
        <v>4.4249137236262941</v>
      </c>
      <c r="M17" s="64">
        <f>IFERROR(F17/I17-1,"n/a")</f>
        <v>102.3124754033845</v>
      </c>
      <c r="N17" s="60">
        <f>IFERROR(F17/J17-1,"n/a")</f>
        <v>0.45737522900127692</v>
      </c>
      <c r="O17" s="68">
        <f>'July-23'!O17+'Aug-23'!F17</f>
        <v>1108524</v>
      </c>
      <c r="P17" s="68">
        <f>'July-23'!P17+'Aug-23'!G17</f>
        <v>617914</v>
      </c>
      <c r="Q17" s="68">
        <f>'July-23'!Q17+'Aug-23'!H17</f>
        <v>151020</v>
      </c>
      <c r="R17" s="68">
        <f>'July-23'!R17+'Aug-23'!I17</f>
        <v>43654</v>
      </c>
      <c r="S17" s="68">
        <f>'July-23'!S17+'Aug-23'!J17</f>
        <v>912754</v>
      </c>
      <c r="T17" s="64">
        <f>IFERROR(O17/P17-1,"n/a")</f>
        <v>0.79397780273630314</v>
      </c>
      <c r="U17" s="64">
        <f>IFERROR(O17/Q17-1,"n/a")</f>
        <v>6.3402463249900674</v>
      </c>
      <c r="V17" s="64">
        <f>IFERROR(O17/R17-1,"n/a")</f>
        <v>24.393411829385624</v>
      </c>
      <c r="W17" s="60">
        <f>IFERROR(O17/S17-1,"n/a")</f>
        <v>0.21448276315414661</v>
      </c>
      <c r="X17" s="68">
        <v>965963</v>
      </c>
      <c r="Y17" s="68">
        <v>301521</v>
      </c>
      <c r="Z17" s="68">
        <v>70675</v>
      </c>
      <c r="AA17" s="135">
        <v>1400932</v>
      </c>
      <c r="AB17" s="123"/>
      <c r="AC17" s="123"/>
    </row>
    <row r="18" spans="1:29" s="124" customFormat="1" ht="10.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6"/>
      <c r="AB18" s="123"/>
      <c r="AC18" s="123"/>
    </row>
    <row r="19" spans="1:29" s="124" customFormat="1" ht="10.5">
      <c r="A19" s="123"/>
      <c r="B19" s="128"/>
      <c r="C19" s="33"/>
      <c r="D19" s="26" t="s">
        <v>5</v>
      </c>
      <c r="E19" s="32"/>
      <c r="F19" s="71">
        <v>95</v>
      </c>
      <c r="G19" s="71">
        <v>104</v>
      </c>
      <c r="H19" s="71">
        <v>3</v>
      </c>
      <c r="I19" s="71">
        <v>2</v>
      </c>
      <c r="J19" s="71">
        <v>43</v>
      </c>
      <c r="K19" s="64">
        <f>IFERROR(F19/G19-1,"n/a")</f>
        <v>-8.6538461538461564E-2</v>
      </c>
      <c r="L19" s="64">
        <f t="shared" si="0"/>
        <v>30.666666666666668</v>
      </c>
      <c r="M19" s="64">
        <f>IFERROR(F19/I19-1,"n/a")</f>
        <v>46.5</v>
      </c>
      <c r="N19" s="60">
        <f>IFERROR(F19/J19-1,"n/a")</f>
        <v>1.2093023255813953</v>
      </c>
      <c r="O19" s="68">
        <f>'July-23'!O19+'Aug-23'!F19</f>
        <v>444</v>
      </c>
      <c r="P19" s="68">
        <f>'July-23'!P19+'Aug-23'!G19</f>
        <v>421</v>
      </c>
      <c r="Q19" s="68">
        <f>'July-23'!Q19+'Aug-23'!H19</f>
        <v>9</v>
      </c>
      <c r="R19" s="68">
        <f>'July-23'!R19+'Aug-23'!I19</f>
        <v>7</v>
      </c>
      <c r="S19" s="68">
        <f>'July-23'!S19+'Aug-23'!J19</f>
        <v>199</v>
      </c>
      <c r="T19" s="64">
        <f>IFERROR(O19/P19-1,"n/a")</f>
        <v>5.4631828978622288E-2</v>
      </c>
      <c r="U19" s="64">
        <f>IFERROR(O19/Q19-1,"n/a")</f>
        <v>48.333333333333336</v>
      </c>
      <c r="V19" s="64">
        <f>IFERROR(O19/R19-1,"n/a")</f>
        <v>62.428571428571431</v>
      </c>
      <c r="W19" s="60">
        <f>IFERROR(O19/S19-1,"n/a")</f>
        <v>1.2311557788944723</v>
      </c>
      <c r="X19" s="68">
        <v>658</v>
      </c>
      <c r="Y19" s="68">
        <v>47</v>
      </c>
      <c r="Z19" s="68">
        <v>9</v>
      </c>
      <c r="AA19" s="135">
        <v>290</v>
      </c>
      <c r="AB19" s="123"/>
      <c r="AC19" s="123"/>
    </row>
    <row r="20" spans="1:29" s="124" customFormat="1" ht="10.5">
      <c r="A20" s="123"/>
      <c r="B20" s="128"/>
      <c r="C20" s="33"/>
      <c r="D20" s="26" t="s">
        <v>11</v>
      </c>
      <c r="E20" s="32"/>
      <c r="F20" s="71">
        <v>234330</v>
      </c>
      <c r="G20" s="71">
        <v>185619</v>
      </c>
      <c r="H20" s="71">
        <v>850</v>
      </c>
      <c r="I20" s="71">
        <v>0</v>
      </c>
      <c r="J20" s="71">
        <v>126823</v>
      </c>
      <c r="K20" s="64">
        <f>IFERROR(F20/G20-1,"n/a")</f>
        <v>0.26242464402889798</v>
      </c>
      <c r="L20" s="64">
        <f t="shared" si="0"/>
        <v>274.68235294117648</v>
      </c>
      <c r="M20" s="64" t="str">
        <f>IFERROR(F20/I20-1,"n/a")</f>
        <v>n/a</v>
      </c>
      <c r="N20" s="60">
        <f t="shared" ref="N20:N28" si="1">IFERROR(F20/J20-1,"n/a")</f>
        <v>0.847693241762141</v>
      </c>
      <c r="O20" s="68">
        <f>'July-23'!O20+'Aug-23'!F20</f>
        <v>831991</v>
      </c>
      <c r="P20" s="68">
        <f>'July-23'!P20+'Aug-23'!G20</f>
        <v>566643</v>
      </c>
      <c r="Q20" s="68">
        <f>'July-23'!Q20+'Aug-23'!H20</f>
        <v>1318</v>
      </c>
      <c r="R20" s="68">
        <f>'July-23'!R20+'Aug-23'!I20</f>
        <v>10047</v>
      </c>
      <c r="S20" s="68">
        <f>'July-23'!S20+'Aug-23'!J20</f>
        <v>411209</v>
      </c>
      <c r="T20" s="64">
        <f>IFERROR(O20/P20-1,"n/a")</f>
        <v>0.46828073407771731</v>
      </c>
      <c r="U20" s="64">
        <f>IFERROR(O20/Q20-1,"n/a")</f>
        <v>630.25265553869497</v>
      </c>
      <c r="V20" s="64">
        <f>IFERROR(O20/R20-1,"n/a")</f>
        <v>81.809893500547432</v>
      </c>
      <c r="W20" s="60">
        <f>IFERROR(O20/S20-1,"n/a")</f>
        <v>1.0232801324873728</v>
      </c>
      <c r="X20" s="68">
        <v>887495</v>
      </c>
      <c r="Y20" s="68">
        <v>17541</v>
      </c>
      <c r="Z20" s="68">
        <v>10046.999999999998</v>
      </c>
      <c r="AA20" s="135">
        <v>585930</v>
      </c>
      <c r="AB20" s="123"/>
      <c r="AC20" s="123"/>
    </row>
    <row r="21" spans="1:29" s="124" customFormat="1" ht="10.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6"/>
      <c r="AB21" s="123"/>
      <c r="AC21" s="123"/>
    </row>
    <row r="22" spans="1:29" s="124" customFormat="1" ht="10.5">
      <c r="A22" s="123"/>
      <c r="B22" s="128"/>
      <c r="C22" s="33"/>
      <c r="D22" s="26" t="s">
        <v>5</v>
      </c>
      <c r="E22" s="34"/>
      <c r="F22" s="71">
        <v>80</v>
      </c>
      <c r="G22" s="71">
        <v>60</v>
      </c>
      <c r="H22" s="71">
        <v>24</v>
      </c>
      <c r="I22" s="71">
        <v>0</v>
      </c>
      <c r="J22" s="71">
        <v>69</v>
      </c>
      <c r="K22" s="64">
        <f>IFERROR(F22/G22-1,"n/a")</f>
        <v>0.33333333333333326</v>
      </c>
      <c r="L22" s="64">
        <f t="shared" si="0"/>
        <v>2.3333333333333335</v>
      </c>
      <c r="M22" s="64" t="str">
        <f>IFERROR(F22/I22-1,"n/a")</f>
        <v>n/a</v>
      </c>
      <c r="N22" s="60">
        <f t="shared" si="1"/>
        <v>0.15942028985507251</v>
      </c>
      <c r="O22" s="68">
        <f>'July-23'!O22+'Aug-23'!F22</f>
        <v>857</v>
      </c>
      <c r="P22" s="68">
        <f>'July-23'!P22+'Aug-23'!G22</f>
        <v>460</v>
      </c>
      <c r="Q22" s="68">
        <f>'July-23'!Q22+'Aug-23'!H22</f>
        <v>38</v>
      </c>
      <c r="R22" s="68">
        <f>'July-23'!R22+'Aug-23'!I22</f>
        <v>205</v>
      </c>
      <c r="S22" s="68">
        <f>'July-23'!S22+'Aug-23'!J22</f>
        <v>733</v>
      </c>
      <c r="T22" s="64">
        <f>IFERROR(O22/P22-1,"n/a")</f>
        <v>0.86304347826086958</v>
      </c>
      <c r="U22" s="64">
        <f>IFERROR(O22/Q22-1,"n/a")</f>
        <v>21.55263157894737</v>
      </c>
      <c r="V22" s="64">
        <f>IFERROR(O22/R22-1,"n/a")</f>
        <v>3.1804878048780489</v>
      </c>
      <c r="W22" s="60">
        <f>IFERROR(O22/S22-1,"n/a")</f>
        <v>0.16916780354706695</v>
      </c>
      <c r="X22" s="68">
        <v>895</v>
      </c>
      <c r="Y22" s="68">
        <v>283</v>
      </c>
      <c r="Z22" s="68">
        <v>43</v>
      </c>
      <c r="AA22" s="135">
        <v>827</v>
      </c>
      <c r="AB22" s="123"/>
      <c r="AC22" s="123"/>
    </row>
    <row r="23" spans="1:29" s="124" customFormat="1" ht="10.5">
      <c r="A23" s="123"/>
      <c r="B23" s="128"/>
      <c r="C23" s="33"/>
      <c r="D23" s="26" t="s">
        <v>11</v>
      </c>
      <c r="E23" s="32"/>
      <c r="F23" s="71">
        <v>371804</v>
      </c>
      <c r="G23" s="71">
        <v>239102</v>
      </c>
      <c r="H23" s="71">
        <v>49688</v>
      </c>
      <c r="I23" s="71">
        <v>0</v>
      </c>
      <c r="J23" s="71">
        <v>291759</v>
      </c>
      <c r="K23" s="64">
        <f>IFERROR(F23/G23-1,"n/a")</f>
        <v>0.5550016311030439</v>
      </c>
      <c r="L23" s="64">
        <f t="shared" si="0"/>
        <v>6.4827725004025121</v>
      </c>
      <c r="M23" s="64" t="str">
        <f>IFERROR(F23/I23-1,"n/a")</f>
        <v>n/a</v>
      </c>
      <c r="N23" s="60">
        <f t="shared" si="1"/>
        <v>0.27435314763212104</v>
      </c>
      <c r="O23" s="68">
        <f>'July-23'!O23+'Aug-23'!F23</f>
        <v>2661447</v>
      </c>
      <c r="P23" s="68">
        <f>'July-23'!P23+'Aug-23'!G23</f>
        <v>1062740</v>
      </c>
      <c r="Q23" s="68">
        <f>'July-23'!Q23+'Aug-23'!H23</f>
        <v>78164</v>
      </c>
      <c r="R23" s="68">
        <f>'July-23'!R23+'Aug-23'!I23</f>
        <v>545974</v>
      </c>
      <c r="S23" s="68">
        <f>'July-23'!S23+'Aug-23'!J23</f>
        <v>2261323</v>
      </c>
      <c r="T23" s="64">
        <f>IFERROR(O23/P23-1,"n/a")</f>
        <v>1.5043256111560681</v>
      </c>
      <c r="U23" s="64">
        <f>IFERROR(O23/Q23-1,"n/a")</f>
        <v>33.049524077580472</v>
      </c>
      <c r="V23" s="64">
        <f>IFERROR(O23/R23-1,"n/a")</f>
        <v>3.8746771824299326</v>
      </c>
      <c r="W23" s="60">
        <f>IFERROR(O23/S23-1,"n/a")</f>
        <v>0.17694243591030556</v>
      </c>
      <c r="X23" s="68">
        <v>2165161</v>
      </c>
      <c r="Y23" s="68">
        <v>465109</v>
      </c>
      <c r="Z23" s="68">
        <v>140552</v>
      </c>
      <c r="AA23" s="135">
        <v>2552942</v>
      </c>
      <c r="AB23" s="123"/>
      <c r="AC23" s="123"/>
    </row>
    <row r="24" spans="1:29" s="124" customFormat="1" ht="10.5">
      <c r="A24" s="123"/>
      <c r="B24" s="128"/>
      <c r="C24" s="31" t="s">
        <v>112</v>
      </c>
      <c r="D24" s="26"/>
      <c r="E24" s="32"/>
      <c r="F24" s="72"/>
      <c r="G24" s="72"/>
      <c r="H24" s="72"/>
      <c r="I24" s="72"/>
      <c r="J24" s="72"/>
      <c r="K24" s="64"/>
      <c r="L24" s="64"/>
      <c r="M24" s="64"/>
      <c r="N24" s="60"/>
      <c r="O24" s="87">
        <f>O23-'[3]Aug-23'!$O$23</f>
        <v>-19798</v>
      </c>
      <c r="P24" s="87"/>
      <c r="Q24" s="87"/>
      <c r="R24" s="87"/>
      <c r="S24" s="87"/>
      <c r="T24" s="64"/>
      <c r="U24" s="64"/>
      <c r="V24" s="64"/>
      <c r="W24" s="60"/>
      <c r="X24" s="43"/>
      <c r="Y24" s="43"/>
      <c r="Z24" s="43"/>
      <c r="AA24" s="136"/>
      <c r="AB24" s="123"/>
      <c r="AC24" s="123"/>
    </row>
    <row r="25" spans="1:29" s="124" customFormat="1" ht="10.5">
      <c r="B25" s="128"/>
      <c r="C25" s="33"/>
      <c r="D25" s="26" t="s">
        <v>5</v>
      </c>
      <c r="E25" s="32"/>
      <c r="F25" s="71">
        <v>4</v>
      </c>
      <c r="G25" s="71">
        <v>2</v>
      </c>
      <c r="H25" s="71">
        <v>0</v>
      </c>
      <c r="I25" s="71">
        <v>0</v>
      </c>
      <c r="J25" s="71">
        <v>1</v>
      </c>
      <c r="K25" s="64">
        <f>IFERROR(F25/G25-1,"n/a")</f>
        <v>1</v>
      </c>
      <c r="L25" s="64" t="str">
        <f t="shared" si="0"/>
        <v>n/a</v>
      </c>
      <c r="M25" s="64" t="str">
        <f>IFERROR(F25/I25-1,"n/a")</f>
        <v>n/a</v>
      </c>
      <c r="N25" s="60">
        <f t="shared" si="1"/>
        <v>3</v>
      </c>
      <c r="O25" s="68">
        <f>'July-23'!O25+'Aug-23'!F25</f>
        <v>15</v>
      </c>
      <c r="P25" s="68">
        <f>'July-23'!P25+'Aug-23'!G25</f>
        <v>7</v>
      </c>
      <c r="Q25" s="68">
        <f>'July-23'!Q25+'Aug-23'!H25</f>
        <v>0</v>
      </c>
      <c r="R25" s="68">
        <f>'July-23'!R25+'Aug-23'!I25</f>
        <v>0</v>
      </c>
      <c r="S25" s="68">
        <f>'July-23'!S25+'Aug-23'!J25</f>
        <v>12</v>
      </c>
      <c r="T25" s="64">
        <f>IFERROR(O25/P25-1,"n/a")</f>
        <v>1.1428571428571428</v>
      </c>
      <c r="U25" s="64" t="str">
        <f>IFERROR(O25/Q25-1,"n/a")</f>
        <v>n/a</v>
      </c>
      <c r="V25" s="64" t="str">
        <f>IFERROR(O25/R25-1,"n/a")</f>
        <v>n/a</v>
      </c>
      <c r="W25" s="60">
        <f>IFERROR(O25/S25-1,"n/a")</f>
        <v>0.25</v>
      </c>
      <c r="X25" s="68">
        <v>9</v>
      </c>
      <c r="Y25" s="68">
        <v>0</v>
      </c>
      <c r="Z25" s="68">
        <v>0</v>
      </c>
      <c r="AA25" s="135">
        <v>16</v>
      </c>
      <c r="AB25" s="123"/>
      <c r="AC25" s="123"/>
    </row>
    <row r="26" spans="1:29" s="124" customFormat="1" ht="10.5">
      <c r="A26" s="123"/>
      <c r="B26" s="128"/>
      <c r="C26" s="33"/>
      <c r="D26" s="26" t="s">
        <v>11</v>
      </c>
      <c r="E26" s="32"/>
      <c r="F26" s="71">
        <v>6619</v>
      </c>
      <c r="G26" s="71">
        <v>2336</v>
      </c>
      <c r="H26" s="71">
        <v>0</v>
      </c>
      <c r="I26" s="71">
        <v>0</v>
      </c>
      <c r="J26" s="71">
        <v>1298</v>
      </c>
      <c r="K26" s="64">
        <f>IFERROR(F26/G26-1,"n/a")</f>
        <v>1.8334760273972601</v>
      </c>
      <c r="L26" s="64" t="str">
        <f t="shared" si="0"/>
        <v>n/a</v>
      </c>
      <c r="M26" s="64" t="str">
        <f>IFERROR(F26/I26-1,"n/a")</f>
        <v>n/a</v>
      </c>
      <c r="N26" s="60">
        <f t="shared" si="1"/>
        <v>4.0993836671802777</v>
      </c>
      <c r="O26" s="68">
        <f>'July-23'!O26+'Aug-23'!F26</f>
        <v>26394</v>
      </c>
      <c r="P26" s="68">
        <f>'July-23'!P26+'Aug-23'!G26</f>
        <v>11013</v>
      </c>
      <c r="Q26" s="68">
        <f>'July-23'!Q26+'Aug-23'!H26</f>
        <v>0</v>
      </c>
      <c r="R26" s="68">
        <f>'July-23'!R26+'Aug-23'!I26</f>
        <v>0</v>
      </c>
      <c r="S26" s="68">
        <f>'July-23'!S26+'Aug-23'!J26</f>
        <v>15048</v>
      </c>
      <c r="T26" s="64">
        <f>IFERROR(O26/P26-1,"n/a")</f>
        <v>1.3966221737946065</v>
      </c>
      <c r="U26" s="64" t="str">
        <f>IFERROR(O26/Q26-1,"n/a")</f>
        <v>n/a</v>
      </c>
      <c r="V26" s="64" t="str">
        <f>IFERROR(O26/R26-1,"n/a")</f>
        <v>n/a</v>
      </c>
      <c r="W26" s="60">
        <f>IFERROR(O26/S26-1,"n/a")</f>
        <v>0.75398724082934598</v>
      </c>
      <c r="X26" s="68">
        <v>15637</v>
      </c>
      <c r="Y26" s="68">
        <v>0</v>
      </c>
      <c r="Z26" s="68">
        <v>0</v>
      </c>
      <c r="AA26" s="137">
        <v>20248</v>
      </c>
      <c r="AB26" s="123"/>
      <c r="AC26" s="123"/>
    </row>
    <row r="27" spans="1:29" s="124" customFormat="1" ht="10.9" thickBot="1">
      <c r="A27" s="123"/>
      <c r="B27" s="128"/>
      <c r="C27" s="35" t="s">
        <v>12</v>
      </c>
      <c r="D27" s="36"/>
      <c r="E27" s="37"/>
      <c r="F27" s="75">
        <f t="shared" ref="F27:J28" si="2">F13+F16+F19+F22+F25</f>
        <v>349</v>
      </c>
      <c r="G27" s="75">
        <f t="shared" si="2"/>
        <v>310</v>
      </c>
      <c r="H27" s="75">
        <f t="shared" si="2"/>
        <v>107</v>
      </c>
      <c r="I27" s="75">
        <f t="shared" si="2"/>
        <v>4</v>
      </c>
      <c r="J27" s="75">
        <f t="shared" si="2"/>
        <v>268</v>
      </c>
      <c r="K27" s="66">
        <f>IFERROR(F27/G27-1,"n/a")</f>
        <v>0.12580645161290316</v>
      </c>
      <c r="L27" s="66">
        <f t="shared" si="0"/>
        <v>2.2616822429906542</v>
      </c>
      <c r="M27" s="66">
        <f>IFERROR(F27/I27-1,"n/a")</f>
        <v>86.25</v>
      </c>
      <c r="N27" s="62">
        <f t="shared" si="1"/>
        <v>0.30223880597014929</v>
      </c>
      <c r="O27" s="75">
        <f t="shared" ref="O27:S28" si="3">O13+O16+O19+O22+O25</f>
        <v>2730</v>
      </c>
      <c r="P27" s="75">
        <f t="shared" si="3"/>
        <v>2255</v>
      </c>
      <c r="Q27" s="75">
        <f t="shared" si="3"/>
        <v>228</v>
      </c>
      <c r="R27" s="75">
        <f t="shared" si="3"/>
        <v>775</v>
      </c>
      <c r="S27" s="75">
        <f t="shared" si="3"/>
        <v>2300</v>
      </c>
      <c r="T27" s="66">
        <f>IFERROR(O27/P27-1,"n/a")</f>
        <v>0.21064301552106435</v>
      </c>
      <c r="U27" s="66">
        <f>IFERROR(O27/Q27-1,"n/a")</f>
        <v>10.973684210526315</v>
      </c>
      <c r="V27" s="66">
        <f>IFERROR(O27/R27-1,"n/a")</f>
        <v>2.5225806451612902</v>
      </c>
      <c r="W27" s="62">
        <f>IFERROR(O27/S27-1,"n/a")</f>
        <v>0.18695652173913047</v>
      </c>
      <c r="X27" s="75">
        <f>X13+X16+X19+X22+X25</f>
        <v>3620</v>
      </c>
      <c r="Y27" s="46">
        <f t="shared" ref="Y27:AA28" si="4">Y13+Y16+Y19+Y22+Y25</f>
        <v>1054</v>
      </c>
      <c r="Z27" s="46">
        <f t="shared" si="4"/>
        <v>657</v>
      </c>
      <c r="AA27" s="80">
        <f t="shared" si="4"/>
        <v>3310</v>
      </c>
      <c r="AB27" s="123"/>
      <c r="AC27" s="123"/>
    </row>
    <row r="28" spans="1:29" s="124" customFormat="1" ht="11.25" thickTop="1" thickBot="1">
      <c r="A28" s="123"/>
      <c r="B28" s="128"/>
      <c r="C28" s="38" t="s">
        <v>13</v>
      </c>
      <c r="D28" s="39"/>
      <c r="E28" s="40"/>
      <c r="F28" s="76">
        <f t="shared" si="2"/>
        <v>1250698</v>
      </c>
      <c r="G28" s="76">
        <f t="shared" si="2"/>
        <v>889236</v>
      </c>
      <c r="H28" s="76">
        <f t="shared" si="2"/>
        <v>165520</v>
      </c>
      <c r="I28" s="76">
        <f t="shared" si="2"/>
        <v>2541</v>
      </c>
      <c r="J28" s="76">
        <f t="shared" si="2"/>
        <v>925256</v>
      </c>
      <c r="K28" s="67">
        <f>IFERROR(F28/G28-1,"n/a")</f>
        <v>0.40648601721027933</v>
      </c>
      <c r="L28" s="67">
        <f t="shared" si="0"/>
        <v>6.5561744804253266</v>
      </c>
      <c r="M28" s="67">
        <f>IFERROR(F28/I28-1,"n/a")</f>
        <v>491.20700511609601</v>
      </c>
      <c r="N28" s="63">
        <f t="shared" si="1"/>
        <v>0.35173184502451216</v>
      </c>
      <c r="O28" s="76">
        <f t="shared" si="3"/>
        <v>8101250</v>
      </c>
      <c r="P28" s="76">
        <f t="shared" si="3"/>
        <v>4373041</v>
      </c>
      <c r="Q28" s="76">
        <f t="shared" si="3"/>
        <v>328007</v>
      </c>
      <c r="R28" s="76">
        <f t="shared" si="3"/>
        <v>1692559</v>
      </c>
      <c r="S28" s="76">
        <f t="shared" si="3"/>
        <v>6709299</v>
      </c>
      <c r="T28" s="67">
        <f>IFERROR(O28/P28-1,"n/a")</f>
        <v>0.85254380189895307</v>
      </c>
      <c r="U28" s="67">
        <f>IFERROR(O28/Q28-1,"n/a")</f>
        <v>23.698405826704917</v>
      </c>
      <c r="V28" s="67">
        <f>IFERROR(O28/R28-1,"n/a")</f>
        <v>3.7863914935904743</v>
      </c>
      <c r="W28" s="63">
        <f>IFERROR(O28/S28-1,"n/a")</f>
        <v>0.20746593645625278</v>
      </c>
      <c r="X28" s="76">
        <f>X14+X17+X20+X23+X26</f>
        <v>7626669</v>
      </c>
      <c r="Y28" s="47">
        <f t="shared" si="4"/>
        <v>1552483</v>
      </c>
      <c r="Z28" s="47">
        <f t="shared" si="4"/>
        <v>1314158</v>
      </c>
      <c r="AA28" s="81">
        <f t="shared" si="4"/>
        <v>9152531</v>
      </c>
      <c r="AB28" s="123"/>
      <c r="AC28" s="123"/>
    </row>
    <row r="29" spans="1:29" s="124" customFormat="1" ht="10.9"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5">
      <c r="A33" s="123"/>
      <c r="B33" s="123"/>
      <c r="C33" s="27" t="s">
        <v>7</v>
      </c>
      <c r="D33" s="28"/>
      <c r="E33" s="28"/>
      <c r="F33" s="157" t="str">
        <f>F9</f>
        <v>August</v>
      </c>
      <c r="G33" s="157"/>
      <c r="H33" s="157"/>
      <c r="I33" s="157"/>
      <c r="J33" s="157"/>
      <c r="K33" s="157"/>
      <c r="L33" s="157"/>
      <c r="M33" s="157"/>
      <c r="N33" s="158"/>
      <c r="O33" s="160" t="str">
        <f>"April to "&amp;D4&amp;" (YTD)"</f>
        <v>April to August (YTD)</v>
      </c>
      <c r="P33" s="161"/>
      <c r="Q33" s="161"/>
      <c r="R33" s="161"/>
      <c r="S33" s="161"/>
      <c r="T33" s="161"/>
      <c r="U33" s="161"/>
      <c r="V33" s="161"/>
      <c r="W33" s="162"/>
      <c r="X33" s="156" t="s">
        <v>58</v>
      </c>
      <c r="Y33" s="157"/>
      <c r="Z33" s="157"/>
      <c r="AA33" s="159"/>
    </row>
    <row r="34" spans="1:29" s="124" customFormat="1" ht="10.5">
      <c r="A34" s="123"/>
      <c r="B34" s="123"/>
      <c r="C34" s="29"/>
      <c r="D34" s="30"/>
      <c r="E34" s="30"/>
      <c r="F34" s="151"/>
      <c r="G34" s="152"/>
      <c r="H34" s="152"/>
      <c r="I34" s="152"/>
      <c r="J34" s="152"/>
      <c r="K34" s="152"/>
      <c r="L34" s="152"/>
      <c r="M34" s="152"/>
      <c r="N34" s="153"/>
      <c r="O34" s="151"/>
      <c r="P34" s="152"/>
      <c r="Q34" s="152"/>
      <c r="R34" s="152"/>
      <c r="S34" s="152"/>
      <c r="T34" s="152"/>
      <c r="U34" s="152"/>
      <c r="V34" s="152"/>
      <c r="W34" s="153"/>
      <c r="X34" s="151"/>
      <c r="Y34" s="152"/>
      <c r="Z34" s="152"/>
      <c r="AA34" s="153"/>
    </row>
    <row r="35" spans="1:29" s="124" customFormat="1" ht="20.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5">
      <c r="A37" s="123"/>
      <c r="B37" s="123"/>
      <c r="C37" s="33"/>
      <c r="D37" s="26" t="s">
        <v>5</v>
      </c>
      <c r="E37" s="32"/>
      <c r="F37" s="74">
        <f t="shared" ref="F37:J38" si="5">F13</f>
        <v>99</v>
      </c>
      <c r="G37" s="74">
        <f t="shared" si="5"/>
        <v>81</v>
      </c>
      <c r="H37" s="74">
        <f t="shared" si="5"/>
        <v>51</v>
      </c>
      <c r="I37" s="74">
        <f t="shared" si="5"/>
        <v>0</v>
      </c>
      <c r="J37" s="74">
        <f t="shared" si="5"/>
        <v>97</v>
      </c>
      <c r="K37" s="64">
        <f>IFERROR(F37/G37-1,"n/a")</f>
        <v>0.22222222222222232</v>
      </c>
      <c r="L37" s="64">
        <f>IFERROR(F37/H37-1,"n/a")</f>
        <v>0.94117647058823528</v>
      </c>
      <c r="M37" s="64" t="str">
        <f>IFERROR(F37/I37-1,"n/a")</f>
        <v>n/a</v>
      </c>
      <c r="N37" s="60">
        <f>IFERROR(F37/J37-1,"n/a")</f>
        <v>2.0618556701030855E-2</v>
      </c>
      <c r="O37" s="74">
        <f>'July-23'!O37+'Aug-23'!F37</f>
        <v>527</v>
      </c>
      <c r="P37" s="74">
        <f>'July-23'!P37+'Aug-23'!G37</f>
        <v>461</v>
      </c>
      <c r="Q37" s="74">
        <f>'July-23'!Q37+'Aug-23'!H37</f>
        <v>79</v>
      </c>
      <c r="R37" s="74">
        <f>'July-23'!R37+'Aug-23'!I37</f>
        <v>42</v>
      </c>
      <c r="S37" s="74">
        <f>'July-23'!S37+'Aug-23'!J37</f>
        <v>507</v>
      </c>
      <c r="T37" s="120">
        <f>IFERROR(O37/P37-1,"n/a")</f>
        <v>0.14316702819956606</v>
      </c>
      <c r="U37" s="120">
        <f>IFERROR(O37/Q37-1,"n/a")</f>
        <v>5.6708860759493671</v>
      </c>
      <c r="V37" s="120">
        <f>IFERROR(O37/R37-1,"n/a")</f>
        <v>11.547619047619047</v>
      </c>
      <c r="W37" s="121">
        <f>IFERROR(O37/S37-1,"n/a")</f>
        <v>3.9447731755424043E-2</v>
      </c>
      <c r="X37" s="89">
        <v>1486</v>
      </c>
      <c r="Y37" s="89">
        <v>1052</v>
      </c>
      <c r="Z37" s="70">
        <v>551</v>
      </c>
      <c r="AA37" s="78">
        <v>1584</v>
      </c>
      <c r="AC37" s="123"/>
    </row>
    <row r="38" spans="1:29" s="124" customFormat="1" ht="10.5">
      <c r="A38" s="123"/>
      <c r="B38" s="123"/>
      <c r="C38" s="33"/>
      <c r="D38" s="26" t="s">
        <v>11</v>
      </c>
      <c r="E38" s="32"/>
      <c r="F38" s="74">
        <f t="shared" si="5"/>
        <v>375428</v>
      </c>
      <c r="G38" s="74">
        <f t="shared" si="5"/>
        <v>278520</v>
      </c>
      <c r="H38" s="74">
        <f t="shared" si="5"/>
        <v>66591</v>
      </c>
      <c r="I38" s="74">
        <f t="shared" si="5"/>
        <v>0</v>
      </c>
      <c r="J38" s="74">
        <f t="shared" si="5"/>
        <v>325246</v>
      </c>
      <c r="K38" s="64">
        <f>IFERROR(F38/G38-1,"n/a")</f>
        <v>0.34793910670687911</v>
      </c>
      <c r="L38" s="64">
        <f>IFERROR(F38/H38-1,"n/a")</f>
        <v>4.6378189244792836</v>
      </c>
      <c r="M38" s="64" t="str">
        <f>IFERROR(F38/I38-1,"n/a")</f>
        <v>n/a</v>
      </c>
      <c r="N38" s="60">
        <f>IFERROR(F38/J38-1,"n/a")</f>
        <v>0.15428936866248932</v>
      </c>
      <c r="O38" s="74">
        <f>'July-23'!O38+'Aug-23'!F38</f>
        <v>1934710</v>
      </c>
      <c r="P38" s="74">
        <f>'July-23'!P38+'Aug-23'!G38</f>
        <v>1355073</v>
      </c>
      <c r="Q38" s="74">
        <f>'July-23'!Q38+'Aug-23'!H38</f>
        <v>97505</v>
      </c>
      <c r="R38" s="74">
        <f>'July-23'!R38+'Aug-23'!I38</f>
        <v>0</v>
      </c>
      <c r="S38" s="74">
        <f>'July-23'!S38+'Aug-23'!J38</f>
        <v>1657861</v>
      </c>
      <c r="T38" s="120">
        <f>IFERROR(O38/P38-1,"n/a")</f>
        <v>0.42775333875001564</v>
      </c>
      <c r="U38" s="120">
        <f>IFERROR(O38/Q38-1,"n/a")</f>
        <v>18.842161940413312</v>
      </c>
      <c r="V38" s="120" t="str">
        <f>IFERROR(O38/R38-1,"n/a")</f>
        <v>n/a</v>
      </c>
      <c r="W38" s="121">
        <f>IFERROR(O38/S38-1,"n/a")</f>
        <v>0.16699168386251917</v>
      </c>
      <c r="X38" s="89">
        <v>4370939</v>
      </c>
      <c r="Y38" s="89">
        <v>1527970</v>
      </c>
      <c r="Z38" s="84">
        <v>1092884</v>
      </c>
      <c r="AA38" s="78">
        <v>4234259</v>
      </c>
      <c r="AC38" s="123"/>
    </row>
    <row r="39" spans="1:29" s="124" customFormat="1" ht="10.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5">
      <c r="A40" s="123"/>
      <c r="B40" s="123"/>
      <c r="C40" s="33"/>
      <c r="D40" s="26" t="s">
        <v>5</v>
      </c>
      <c r="E40" s="32"/>
      <c r="F40" s="74">
        <f t="shared" ref="F40:J41" si="6">F16</f>
        <v>71</v>
      </c>
      <c r="G40" s="74">
        <f t="shared" si="6"/>
        <v>63</v>
      </c>
      <c r="H40" s="74">
        <f t="shared" si="6"/>
        <v>29</v>
      </c>
      <c r="I40" s="74">
        <f t="shared" si="6"/>
        <v>2</v>
      </c>
      <c r="J40" s="74">
        <f t="shared" si="6"/>
        <v>58</v>
      </c>
      <c r="K40" s="64">
        <f>IFERROR(F40/G40-1,"n/a")</f>
        <v>0.12698412698412698</v>
      </c>
      <c r="L40" s="64">
        <f>IFERROR(F40/H40-1,"n/a")</f>
        <v>1.4482758620689653</v>
      </c>
      <c r="M40" s="64">
        <f>IFERROR(F40/I40-1,"n/a")</f>
        <v>34.5</v>
      </c>
      <c r="N40" s="60">
        <f>IFERROR(F40/J40-1,"n/a")</f>
        <v>0.22413793103448265</v>
      </c>
      <c r="O40" s="74">
        <f>'July-23'!O40+'Aug-23'!F40</f>
        <v>330</v>
      </c>
      <c r="P40" s="74">
        <f>'July-23'!P40+'Aug-23'!G40</f>
        <v>340</v>
      </c>
      <c r="Q40" s="74">
        <f>'July-23'!Q40+'Aug-23'!H40</f>
        <v>90</v>
      </c>
      <c r="R40" s="74">
        <f>'July-23'!R40+'Aug-23'!I40</f>
        <v>2</v>
      </c>
      <c r="S40" s="74">
        <f>'July-23'!S40+'Aug-23'!J40</f>
        <v>310</v>
      </c>
      <c r="T40" s="120">
        <f>IFERROR(O40/P40-1,"n/a")</f>
        <v>-2.9411764705882359E-2</v>
      </c>
      <c r="U40" s="120">
        <f>IFERROR(O40/Q40-1,"n/a")</f>
        <v>2.6666666666666665</v>
      </c>
      <c r="V40" s="120">
        <f>IFERROR(O40/R40-1,"n/a")</f>
        <v>164</v>
      </c>
      <c r="W40" s="121">
        <f>IFERROR(O40/S40-1,"n/a")</f>
        <v>6.4516129032258007E-2</v>
      </c>
      <c r="X40" s="89">
        <v>563</v>
      </c>
      <c r="Y40" s="89">
        <v>226</v>
      </c>
      <c r="Z40" s="70">
        <v>66</v>
      </c>
      <c r="AA40" s="78">
        <v>573</v>
      </c>
      <c r="AC40" s="123"/>
    </row>
    <row r="41" spans="1:29" s="124" customFormat="1" ht="10.5">
      <c r="A41" s="123"/>
      <c r="B41" s="123"/>
      <c r="C41" s="33"/>
      <c r="D41" s="26" t="s">
        <v>11</v>
      </c>
      <c r="E41" s="32"/>
      <c r="F41" s="74">
        <f t="shared" si="6"/>
        <v>262517</v>
      </c>
      <c r="G41" s="74">
        <f t="shared" si="6"/>
        <v>183659</v>
      </c>
      <c r="H41" s="74">
        <f t="shared" si="6"/>
        <v>48391</v>
      </c>
      <c r="I41" s="74">
        <f t="shared" si="6"/>
        <v>2541</v>
      </c>
      <c r="J41" s="74">
        <f t="shared" si="6"/>
        <v>180130</v>
      </c>
      <c r="K41" s="64">
        <f>IFERROR(F41/G41-1,"n/a")</f>
        <v>0.42937182495821058</v>
      </c>
      <c r="L41" s="64">
        <f>IFERROR(F41/H41-1,"n/a")</f>
        <v>4.4249137236262941</v>
      </c>
      <c r="M41" s="64">
        <f>IFERROR(F41/I41-1,"n/a")</f>
        <v>102.3124754033845</v>
      </c>
      <c r="N41" s="60">
        <f>IFERROR(F41/J41-1,"n/a")</f>
        <v>0.45737522900127692</v>
      </c>
      <c r="O41" s="74">
        <f>'July-23'!O41+'Aug-23'!F41</f>
        <v>1025469</v>
      </c>
      <c r="P41" s="74">
        <f>'July-23'!P41+'Aug-23'!G41</f>
        <v>581406</v>
      </c>
      <c r="Q41" s="74">
        <f>'July-23'!Q41+'Aug-23'!H41</f>
        <v>140917</v>
      </c>
      <c r="R41" s="74">
        <f>'July-23'!R41+'Aug-23'!I41</f>
        <v>2541</v>
      </c>
      <c r="S41" s="74">
        <f>'July-23'!S41+'Aug-23'!J41</f>
        <v>832380</v>
      </c>
      <c r="T41" s="120">
        <f>IFERROR(O41/P41-1,"n/a")</f>
        <v>0.76377436765358464</v>
      </c>
      <c r="U41" s="120">
        <f>IFERROR(O41/Q41-1,"n/a")</f>
        <v>6.2771134781467106</v>
      </c>
      <c r="V41" s="120">
        <f>IFERROR(O41/R41-1,"n/a")</f>
        <v>402.56906729634005</v>
      </c>
      <c r="W41" s="121">
        <f>IFERROR(O41/S41-1,"n/a")</f>
        <v>0.23197217616953791</v>
      </c>
      <c r="X41" s="89">
        <v>1012510</v>
      </c>
      <c r="Y41" s="89">
        <v>327926</v>
      </c>
      <c r="Z41" s="84">
        <v>80778</v>
      </c>
      <c r="AA41" s="78">
        <v>1361671</v>
      </c>
      <c r="AC41" s="123"/>
    </row>
    <row r="42" spans="1:29" s="124" customFormat="1" ht="10.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5">
      <c r="A43" s="123"/>
      <c r="B43" s="123"/>
      <c r="C43" s="33"/>
      <c r="D43" s="26" t="s">
        <v>5</v>
      </c>
      <c r="E43" s="32"/>
      <c r="F43" s="74">
        <f t="shared" ref="F43:J44" si="7">F19</f>
        <v>95</v>
      </c>
      <c r="G43" s="74">
        <f t="shared" si="7"/>
        <v>104</v>
      </c>
      <c r="H43" s="74">
        <f t="shared" si="7"/>
        <v>3</v>
      </c>
      <c r="I43" s="74">
        <f t="shared" si="7"/>
        <v>2</v>
      </c>
      <c r="J43" s="74">
        <f t="shared" si="7"/>
        <v>43</v>
      </c>
      <c r="K43" s="64">
        <f>IFERROR(F43/G43-1,"n/a")</f>
        <v>-8.6538461538461564E-2</v>
      </c>
      <c r="L43" s="64">
        <f>IFERROR(F43/H43-1,"n/a")</f>
        <v>30.666666666666668</v>
      </c>
      <c r="M43" s="64">
        <f>IFERROR(F43/I43-1,"n/a")</f>
        <v>46.5</v>
      </c>
      <c r="N43" s="60">
        <f>IFERROR(F43/J43-1,"n/a")</f>
        <v>1.2093023255813953</v>
      </c>
      <c r="O43" s="74">
        <f>'July-23'!O43+'Aug-23'!F43</f>
        <v>421</v>
      </c>
      <c r="P43" s="74">
        <f>'July-23'!P43+'Aug-23'!G43</f>
        <v>409</v>
      </c>
      <c r="Q43" s="74">
        <f>'July-23'!Q43+'Aug-23'!H43</f>
        <v>9</v>
      </c>
      <c r="R43" s="74">
        <f>'July-23'!R43+'Aug-23'!I43</f>
        <v>4</v>
      </c>
      <c r="S43" s="74">
        <f>'July-23'!S43+'Aug-23'!J43</f>
        <v>193</v>
      </c>
      <c r="T43" s="120">
        <f>IFERROR(O43/P43-1,"n/a")</f>
        <v>2.9339853300733409E-2</v>
      </c>
      <c r="U43" s="120">
        <f>IFERROR(O43/Q43-1,"n/a")</f>
        <v>45.777777777777779</v>
      </c>
      <c r="V43" s="120">
        <f>IFERROR(O43/R43-1,"n/a")</f>
        <v>104.25</v>
      </c>
      <c r="W43" s="121">
        <f>IFERROR(O43/S43-1,"n/a")</f>
        <v>1.1813471502590676</v>
      </c>
      <c r="X43" s="89">
        <v>669</v>
      </c>
      <c r="Y43" s="89">
        <v>59</v>
      </c>
      <c r="Z43" s="70">
        <v>9</v>
      </c>
      <c r="AA43" s="78">
        <v>287</v>
      </c>
      <c r="AC43" s="123"/>
    </row>
    <row r="44" spans="1:29" s="124" customFormat="1" ht="10.5">
      <c r="A44" s="123"/>
      <c r="B44" s="123"/>
      <c r="C44" s="33"/>
      <c r="D44" s="26" t="s">
        <v>11</v>
      </c>
      <c r="E44" s="32"/>
      <c r="F44" s="74">
        <f t="shared" si="7"/>
        <v>234330</v>
      </c>
      <c r="G44" s="74">
        <f t="shared" si="7"/>
        <v>185619</v>
      </c>
      <c r="H44" s="74">
        <f t="shared" si="7"/>
        <v>850</v>
      </c>
      <c r="I44" s="74">
        <f t="shared" si="7"/>
        <v>0</v>
      </c>
      <c r="J44" s="74">
        <f t="shared" si="7"/>
        <v>126823</v>
      </c>
      <c r="K44" s="64">
        <f>IFERROR(F44/G44-1,"n/a")</f>
        <v>0.26242464402889798</v>
      </c>
      <c r="L44" s="64">
        <f>IFERROR(F44/H44-1,"n/a")</f>
        <v>274.68235294117648</v>
      </c>
      <c r="M44" s="64" t="str">
        <f>IFERROR(F44/I44-1,"n/a")</f>
        <v>n/a</v>
      </c>
      <c r="N44" s="60">
        <f>IFERROR(F44/J44-1,"n/a")</f>
        <v>0.847693241762141</v>
      </c>
      <c r="O44" s="74">
        <f>'July-23'!O44+'Aug-23'!F44</f>
        <v>811145</v>
      </c>
      <c r="P44" s="74">
        <f>'July-23'!P44+'Aug-23'!G44</f>
        <v>563558</v>
      </c>
      <c r="Q44" s="74">
        <f>'July-23'!Q44+'Aug-23'!H44</f>
        <v>1318</v>
      </c>
      <c r="R44" s="74">
        <f>'July-23'!R44+'Aug-23'!I44</f>
        <v>8294</v>
      </c>
      <c r="S44" s="74">
        <f>'July-23'!S44+'Aug-23'!J44</f>
        <v>404725</v>
      </c>
      <c r="T44" s="120">
        <f>IFERROR(O44/P44-1,"n/a")</f>
        <v>0.43932833887550182</v>
      </c>
      <c r="U44" s="120">
        <f>IFERROR(O44/Q44-1,"n/a")</f>
        <v>614.43626707132023</v>
      </c>
      <c r="V44" s="120">
        <f>IFERROR(O44/R44-1,"n/a")</f>
        <v>96.799011333494093</v>
      </c>
      <c r="W44" s="121">
        <f>IFERROR(O44/S44-1,"n/a")</f>
        <v>1.0041880289085183</v>
      </c>
      <c r="X44" s="82">
        <v>905256</v>
      </c>
      <c r="Y44" s="82">
        <v>20626</v>
      </c>
      <c r="Z44" s="84">
        <v>10047</v>
      </c>
      <c r="AA44" s="78">
        <v>581199</v>
      </c>
      <c r="AC44" s="123"/>
    </row>
    <row r="45" spans="1:29" s="124" customFormat="1" ht="10.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5">
      <c r="A46" s="123"/>
      <c r="B46" s="123"/>
      <c r="C46" s="33"/>
      <c r="D46" s="26" t="s">
        <v>5</v>
      </c>
      <c r="E46" s="34"/>
      <c r="F46" s="74">
        <f t="shared" ref="F46:J47" si="8">F22</f>
        <v>80</v>
      </c>
      <c r="G46" s="74">
        <f t="shared" si="8"/>
        <v>60</v>
      </c>
      <c r="H46" s="74">
        <f t="shared" si="8"/>
        <v>24</v>
      </c>
      <c r="I46" s="74">
        <f t="shared" si="8"/>
        <v>0</v>
      </c>
      <c r="J46" s="74">
        <f t="shared" si="8"/>
        <v>69</v>
      </c>
      <c r="K46" s="64">
        <f>IFERROR(F46/G46-1,"n/a")</f>
        <v>0.33333333333333326</v>
      </c>
      <c r="L46" s="64">
        <f>IFERROR(F46/H46-1,"n/a")</f>
        <v>2.3333333333333335</v>
      </c>
      <c r="M46" s="64" t="str">
        <f>IFERROR(F46/I46-1,"n/a")</f>
        <v>n/a</v>
      </c>
      <c r="N46" s="60">
        <f>IFERROR(F46/J46-1,"n/a")</f>
        <v>0.15942028985507251</v>
      </c>
      <c r="O46" s="74">
        <f>'July-23'!O46+'Aug-23'!F46</f>
        <v>570</v>
      </c>
      <c r="P46" s="74">
        <f>'July-23'!P46+'Aug-23'!G46</f>
        <v>407</v>
      </c>
      <c r="Q46" s="74">
        <f>'July-23'!Q46+'Aug-23'!H46</f>
        <v>38</v>
      </c>
      <c r="R46" s="74">
        <f>'July-23'!R46+'Aug-23'!I46</f>
        <v>0</v>
      </c>
      <c r="S46" s="74">
        <f>'July-23'!S46+'Aug-23'!J46</f>
        <v>410</v>
      </c>
      <c r="T46" s="120">
        <f>IFERROR(O46/P46-1,"n/a")</f>
        <v>0.40049140049140042</v>
      </c>
      <c r="U46" s="120">
        <f>IFERROR(O46/Q46-1,"n/a")</f>
        <v>14</v>
      </c>
      <c r="V46" s="120" t="str">
        <f>IFERROR(O46/R46-1,"n/a")</f>
        <v>n/a</v>
      </c>
      <c r="W46" s="121">
        <f>IFERROR(O46/S46-1,"n/a")</f>
        <v>0.39024390243902429</v>
      </c>
      <c r="X46" s="89">
        <v>1129</v>
      </c>
      <c r="Y46" s="89">
        <v>336</v>
      </c>
      <c r="Z46" s="84">
        <v>43</v>
      </c>
      <c r="AA46" s="78">
        <v>781</v>
      </c>
      <c r="AC46" s="123"/>
    </row>
    <row r="47" spans="1:29" s="124" customFormat="1" ht="10.5">
      <c r="A47" s="123"/>
      <c r="B47" s="123"/>
      <c r="C47" s="33"/>
      <c r="D47" s="26" t="s">
        <v>11</v>
      </c>
      <c r="E47" s="32"/>
      <c r="F47" s="74">
        <f t="shared" si="8"/>
        <v>371804</v>
      </c>
      <c r="G47" s="74">
        <f t="shared" si="8"/>
        <v>239102</v>
      </c>
      <c r="H47" s="74">
        <f t="shared" si="8"/>
        <v>49688</v>
      </c>
      <c r="I47" s="74">
        <f t="shared" si="8"/>
        <v>0</v>
      </c>
      <c r="J47" s="74">
        <f t="shared" si="8"/>
        <v>291759</v>
      </c>
      <c r="K47" s="64">
        <f>IFERROR(F47/G47-1,"n/a")</f>
        <v>0.5550016311030439</v>
      </c>
      <c r="L47" s="64">
        <f>IFERROR(F47/H47-1,"n/a")</f>
        <v>6.4827725004025121</v>
      </c>
      <c r="M47" s="64" t="str">
        <f>IFERROR(F47/I47-1,"n/a")</f>
        <v>n/a</v>
      </c>
      <c r="N47" s="60">
        <f>IFERROR(F47/J47-1,"n/a")</f>
        <v>0.27435314763212104</v>
      </c>
      <c r="O47" s="74">
        <f>'July-23'!O47+'Aug-23'!F47</f>
        <v>1825173</v>
      </c>
      <c r="P47" s="74">
        <f>'July-23'!P47+'Aug-23'!G47</f>
        <v>994286</v>
      </c>
      <c r="Q47" s="74">
        <f>'July-23'!Q47+'Aug-23'!H47</f>
        <v>78164</v>
      </c>
      <c r="R47" s="74">
        <f>'July-23'!R47+'Aug-23'!I47</f>
        <v>0</v>
      </c>
      <c r="S47" s="74">
        <f>'July-23'!S47+'Aug-23'!J47</f>
        <v>1341508</v>
      </c>
      <c r="T47" s="120">
        <f>IFERROR(O47/P47-1,"n/a")</f>
        <v>0.83566197251092733</v>
      </c>
      <c r="U47" s="120">
        <f>IFERROR(O47/Q47-1,"n/a")</f>
        <v>22.35055780154547</v>
      </c>
      <c r="V47" s="120" t="str">
        <f>IFERROR(O47/R47-1,"n/a")</f>
        <v>n/a</v>
      </c>
      <c r="W47" s="121">
        <f>IFERROR(O47/S47-1,"n/a")</f>
        <v>0.36053828974557001</v>
      </c>
      <c r="X47" s="82">
        <v>2932981</v>
      </c>
      <c r="Y47" s="82">
        <v>533563</v>
      </c>
      <c r="Z47" s="84">
        <v>140552</v>
      </c>
      <c r="AA47" s="78">
        <v>2441594</v>
      </c>
      <c r="AC47" s="123"/>
    </row>
    <row r="48" spans="1:29" s="124" customFormat="1" ht="10.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5">
      <c r="C49" s="33"/>
      <c r="D49" s="26" t="s">
        <v>5</v>
      </c>
      <c r="E49" s="32"/>
      <c r="F49" s="74">
        <f t="shared" ref="F49:J50" si="9">F25</f>
        <v>4</v>
      </c>
      <c r="G49" s="74">
        <f t="shared" si="9"/>
        <v>2</v>
      </c>
      <c r="H49" s="74">
        <f t="shared" si="9"/>
        <v>0</v>
      </c>
      <c r="I49" s="74">
        <f t="shared" si="9"/>
        <v>0</v>
      </c>
      <c r="J49" s="74">
        <f t="shared" si="9"/>
        <v>1</v>
      </c>
      <c r="K49" s="64">
        <f>IFERROR(F49/G49-1,"n/a")</f>
        <v>1</v>
      </c>
      <c r="L49" s="64" t="str">
        <f>IFERROR(F49/H49-1,"n/a")</f>
        <v>n/a</v>
      </c>
      <c r="M49" s="64" t="str">
        <f>IFERROR(F49/I49-1,"n/a")</f>
        <v>n/a</v>
      </c>
      <c r="N49" s="60">
        <f>IFERROR(F49/J49-1,"n/a")</f>
        <v>3</v>
      </c>
      <c r="O49" s="74">
        <f>'July-23'!O49+'Aug-23'!F49</f>
        <v>15</v>
      </c>
      <c r="P49" s="74">
        <f>'July-23'!P49+'Aug-23'!G49</f>
        <v>7</v>
      </c>
      <c r="Q49" s="74">
        <f>'July-23'!Q49+'Aug-23'!H49</f>
        <v>0</v>
      </c>
      <c r="R49" s="74">
        <f>'July-23'!R49+'Aug-23'!I49</f>
        <v>0</v>
      </c>
      <c r="S49" s="74">
        <f>'July-23'!S49+'Aug-23'!J49</f>
        <v>12</v>
      </c>
      <c r="T49" s="120">
        <f>IFERROR(O49/P49-1,"n/a")</f>
        <v>1.1428571428571428</v>
      </c>
      <c r="U49" s="120" t="str">
        <f>IFERROR(O49/Q49-1,"n/a")</f>
        <v>n/a</v>
      </c>
      <c r="V49" s="120" t="str">
        <f>IFERROR(O49/R49-1,"n/a")</f>
        <v>n/a</v>
      </c>
      <c r="W49" s="121">
        <f>IFERROR(O49/S49-1,"n/a")</f>
        <v>0.25</v>
      </c>
      <c r="X49" s="89">
        <v>9</v>
      </c>
      <c r="Y49" s="68">
        <v>0</v>
      </c>
      <c r="Z49" s="68">
        <v>0</v>
      </c>
      <c r="AA49" s="78">
        <v>16</v>
      </c>
      <c r="AC49" s="123"/>
    </row>
    <row r="50" spans="3:29" s="124" customFormat="1" ht="10.5">
      <c r="C50" s="33"/>
      <c r="D50" s="26" t="s">
        <v>11</v>
      </c>
      <c r="E50" s="32"/>
      <c r="F50" s="74">
        <f t="shared" si="9"/>
        <v>6619</v>
      </c>
      <c r="G50" s="74">
        <f t="shared" si="9"/>
        <v>2336</v>
      </c>
      <c r="H50" s="74">
        <f t="shared" si="9"/>
        <v>0</v>
      </c>
      <c r="I50" s="74">
        <f t="shared" si="9"/>
        <v>0</v>
      </c>
      <c r="J50" s="74">
        <f t="shared" si="9"/>
        <v>1298</v>
      </c>
      <c r="K50" s="64">
        <f>IFERROR(F50/G50-1,"n/a")</f>
        <v>1.8334760273972601</v>
      </c>
      <c r="L50" s="64" t="str">
        <f>IFERROR(F50/H50-1,"n/a")</f>
        <v>n/a</v>
      </c>
      <c r="M50" s="64" t="str">
        <f>IFERROR(F50/I50-1,"n/a")</f>
        <v>n/a</v>
      </c>
      <c r="N50" s="60">
        <f>IFERROR(F50/J50-1,"n/a")</f>
        <v>4.0993836671802777</v>
      </c>
      <c r="O50" s="74">
        <f>'July-23'!O50+'Aug-23'!F50</f>
        <v>26394</v>
      </c>
      <c r="P50" s="74">
        <f>'July-23'!P50+'Aug-23'!G50</f>
        <v>11013</v>
      </c>
      <c r="Q50" s="74">
        <f>'July-23'!Q50+'Aug-23'!H50</f>
        <v>0</v>
      </c>
      <c r="R50" s="74">
        <f>'July-23'!R50+'Aug-23'!I50</f>
        <v>0</v>
      </c>
      <c r="S50" s="74">
        <f>'July-23'!S50+'Aug-23'!J50</f>
        <v>15048</v>
      </c>
      <c r="T50" s="120">
        <f>IFERROR(O50/P50-1,"n/a")</f>
        <v>1.3966221737946065</v>
      </c>
      <c r="U50" s="120" t="str">
        <f>IFERROR(O50/Q50-1,"n/a")</f>
        <v>n/a</v>
      </c>
      <c r="V50" s="120" t="str">
        <f>IFERROR(O50/R50-1,"n/a")</f>
        <v>n/a</v>
      </c>
      <c r="W50" s="121">
        <f>IFERROR(O50/S50-1,"n/a")</f>
        <v>0.75398724082934598</v>
      </c>
      <c r="X50" s="82">
        <v>15637</v>
      </c>
      <c r="Y50" s="68">
        <v>0</v>
      </c>
      <c r="Z50" s="68">
        <v>0</v>
      </c>
      <c r="AA50" s="78">
        <v>20248</v>
      </c>
      <c r="AC50" s="123"/>
    </row>
    <row r="51" spans="3:29" s="124" customFormat="1" ht="10.9" thickBot="1">
      <c r="C51" s="35" t="s">
        <v>12</v>
      </c>
      <c r="D51" s="36"/>
      <c r="E51" s="37"/>
      <c r="F51" s="75">
        <f>F37+F40+F43+F46+F49</f>
        <v>349</v>
      </c>
      <c r="G51" s="75">
        <f t="shared" ref="G51:J52" si="10">G37+G40+G43+G46+G49</f>
        <v>310</v>
      </c>
      <c r="H51" s="75">
        <f t="shared" si="10"/>
        <v>107</v>
      </c>
      <c r="I51" s="75">
        <f t="shared" si="10"/>
        <v>4</v>
      </c>
      <c r="J51" s="75">
        <f t="shared" si="10"/>
        <v>268</v>
      </c>
      <c r="K51" s="66">
        <f>IFERROR(F51/G51-1,"n/a")</f>
        <v>0.12580645161290316</v>
      </c>
      <c r="L51" s="66">
        <f>IFERROR(F51/H51-1,"n/a")</f>
        <v>2.2616822429906542</v>
      </c>
      <c r="M51" s="66">
        <f>IFERROR(F51/I51-1,"n/a")</f>
        <v>86.25</v>
      </c>
      <c r="N51" s="62">
        <f>IFERROR(F51/J51-1,"n/a")</f>
        <v>0.30223880597014929</v>
      </c>
      <c r="O51" s="75">
        <f t="shared" ref="O51:S52" si="11">O37+O40+O43+O46+O49</f>
        <v>1863</v>
      </c>
      <c r="P51" s="75">
        <f t="shared" si="11"/>
        <v>1624</v>
      </c>
      <c r="Q51" s="75">
        <f t="shared" si="11"/>
        <v>216</v>
      </c>
      <c r="R51" s="75">
        <f t="shared" si="11"/>
        <v>48</v>
      </c>
      <c r="S51" s="75">
        <f t="shared" si="11"/>
        <v>1432</v>
      </c>
      <c r="T51" s="66">
        <f>IFERROR(O51/P51-1,"n/a")</f>
        <v>0.14716748768472909</v>
      </c>
      <c r="U51" s="66">
        <f>IFERROR(O51/Q51-1,"n/a")</f>
        <v>7.625</v>
      </c>
      <c r="V51" s="66">
        <f>IFERROR(O51/R51-1,"n/a")</f>
        <v>37.8125</v>
      </c>
      <c r="W51" s="62">
        <f>IFERROR(O51/S51-1,"n/a")</f>
        <v>0.30097765363128492</v>
      </c>
      <c r="X51" s="46">
        <f t="shared" ref="X51:Z52" si="12">X37+X40+X43+X46+X49</f>
        <v>3856</v>
      </c>
      <c r="Y51" s="46">
        <f t="shared" si="12"/>
        <v>1673</v>
      </c>
      <c r="Z51" s="46">
        <f t="shared" si="12"/>
        <v>669</v>
      </c>
      <c r="AA51" s="80">
        <f>AA37+AA40+AA43+AA46+AA49</f>
        <v>3241</v>
      </c>
      <c r="AC51" s="123"/>
    </row>
    <row r="52" spans="3:29" s="124" customFormat="1" ht="11.25" thickTop="1" thickBot="1">
      <c r="C52" s="38" t="s">
        <v>13</v>
      </c>
      <c r="D52" s="39"/>
      <c r="E52" s="40"/>
      <c r="F52" s="76">
        <f>F38+F41+F44+F47+F50</f>
        <v>1250698</v>
      </c>
      <c r="G52" s="76">
        <f t="shared" si="10"/>
        <v>889236</v>
      </c>
      <c r="H52" s="76">
        <f t="shared" si="10"/>
        <v>165520</v>
      </c>
      <c r="I52" s="76">
        <f t="shared" si="10"/>
        <v>2541</v>
      </c>
      <c r="J52" s="76">
        <f t="shared" si="10"/>
        <v>925256</v>
      </c>
      <c r="K52" s="67">
        <f>IFERROR(F52/G52-1,"n/a")</f>
        <v>0.40648601721027933</v>
      </c>
      <c r="L52" s="67">
        <f>IFERROR(F52/H52-1,"n/a")</f>
        <v>6.5561744804253266</v>
      </c>
      <c r="M52" s="67">
        <f>IFERROR(F52/I52-1,"n/a")</f>
        <v>491.20700511609601</v>
      </c>
      <c r="N52" s="63">
        <f>IFERROR(F52/J52-1,"n/a")</f>
        <v>0.35173184502451216</v>
      </c>
      <c r="O52" s="76">
        <f t="shared" si="11"/>
        <v>5622891</v>
      </c>
      <c r="P52" s="76">
        <f t="shared" si="11"/>
        <v>3505336</v>
      </c>
      <c r="Q52" s="76">
        <f t="shared" si="11"/>
        <v>317904</v>
      </c>
      <c r="R52" s="76">
        <f t="shared" si="11"/>
        <v>10835</v>
      </c>
      <c r="S52" s="76">
        <f t="shared" si="11"/>
        <v>4251522</v>
      </c>
      <c r="T52" s="67">
        <f>IFERROR(O52/P52-1,"n/a")</f>
        <v>0.60409472872215386</v>
      </c>
      <c r="U52" s="118">
        <f>IFERROR(O52/Q52-1,"n/a")</f>
        <v>16.687386758266648</v>
      </c>
      <c r="V52" s="118">
        <f>IFERROR(O52/R52-1,"n/a")</f>
        <v>517.9562528841717</v>
      </c>
      <c r="W52" s="119">
        <f>IFERROR(O52/S52-1,"n/a")</f>
        <v>0.32255954455839575</v>
      </c>
      <c r="X52" s="47">
        <f t="shared" si="12"/>
        <v>9237323</v>
      </c>
      <c r="Y52" s="47">
        <f t="shared" si="12"/>
        <v>2410085</v>
      </c>
      <c r="Z52" s="47">
        <f t="shared" si="12"/>
        <v>1324261</v>
      </c>
      <c r="AA52" s="81">
        <f>AA38+AA41+AA44+AA47+AA50</f>
        <v>8638971</v>
      </c>
      <c r="AC52" s="123"/>
    </row>
    <row r="53" spans="3:29" s="124" customFormat="1" ht="10.9" thickTop="1">
      <c r="AC53" s="123"/>
    </row>
    <row r="54" spans="3:29" s="124" customFormat="1" ht="10.5">
      <c r="P54" s="132"/>
      <c r="Q54" s="132"/>
      <c r="R54" s="132"/>
      <c r="S54" s="132"/>
      <c r="AC54" s="123"/>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customFormat="1" ht="15" customHeight="1"/>
    <row r="66" customFormat="1"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39B9B-3132-432B-B3EB-3E34B53AD0F2}">
  <dimension ref="A1:AC66"/>
  <sheetViews>
    <sheetView showGridLines="0" topLeftCell="A9" zoomScaleNormal="100" workbookViewId="0">
      <selection activeCell="G29" sqref="G29"/>
    </sheetView>
  </sheetViews>
  <sheetFormatPr defaultColWidth="0" defaultRowHeight="15" customHeight="1" zeroHeight="1"/>
  <cols>
    <col min="1" max="2" width="4.1328125" customWidth="1"/>
    <col min="3" max="3" width="3.73046875" customWidth="1"/>
    <col min="4" max="4" width="8.86328125" customWidth="1"/>
    <col min="5" max="5" width="13" customWidth="1"/>
    <col min="6" max="6" width="11.1328125" bestFit="1" customWidth="1"/>
    <col min="7" max="7" width="10.265625" bestFit="1" customWidth="1"/>
    <col min="8" max="9" width="8.86328125" customWidth="1"/>
    <col min="10" max="10" width="10.265625" bestFit="1" customWidth="1"/>
    <col min="11" max="11" width="8" customWidth="1"/>
    <col min="12" max="12" width="8.86328125" bestFit="1" customWidth="1"/>
    <col min="13" max="14" width="8" customWidth="1"/>
    <col min="15" max="15" width="12" bestFit="1" customWidth="1"/>
    <col min="16" max="16" width="11.59765625" bestFit="1" customWidth="1"/>
    <col min="17" max="17" width="10.3984375" bestFit="1" customWidth="1"/>
    <col min="18" max="18" width="11.59765625" bestFit="1" customWidth="1"/>
    <col min="19" max="19" width="11.73046875" bestFit="1" customWidth="1"/>
    <col min="20" max="20" width="9.1328125" bestFit="1" customWidth="1"/>
    <col min="21" max="21" width="8.86328125" bestFit="1" customWidth="1"/>
    <col min="22" max="22" width="9" bestFit="1" customWidth="1"/>
    <col min="23" max="23" width="7.73046875" customWidth="1"/>
    <col min="24" max="24" width="13.3984375" bestFit="1" customWidth="1"/>
    <col min="25" max="25" width="13.265625" bestFit="1" customWidth="1"/>
    <col min="26" max="26" width="12.86328125" bestFit="1" customWidth="1"/>
    <col min="27" max="27" width="15.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5.75">
      <c r="A4" s="9"/>
      <c r="B4" s="11" t="s">
        <v>7</v>
      </c>
      <c r="C4" s="26"/>
      <c r="D4" s="24"/>
      <c r="E4" s="58" t="s">
        <v>125</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5">
      <c r="A9" s="123"/>
      <c r="C9" s="27" t="s">
        <v>7</v>
      </c>
      <c r="D9" s="28"/>
      <c r="E9" s="28"/>
      <c r="F9" s="157" t="s">
        <v>55</v>
      </c>
      <c r="G9" s="157"/>
      <c r="H9" s="157"/>
      <c r="I9" s="157"/>
      <c r="J9" s="157"/>
      <c r="K9" s="157"/>
      <c r="L9" s="157"/>
      <c r="M9" s="157"/>
      <c r="N9" s="158"/>
      <c r="O9" s="156" t="s">
        <v>126</v>
      </c>
      <c r="P9" s="157"/>
      <c r="Q9" s="157"/>
      <c r="R9" s="157"/>
      <c r="S9" s="157"/>
      <c r="T9" s="157"/>
      <c r="U9" s="157"/>
      <c r="V9" s="157"/>
      <c r="W9" s="158"/>
      <c r="X9" s="156" t="s">
        <v>57</v>
      </c>
      <c r="Y9" s="157"/>
      <c r="Z9" s="157"/>
      <c r="AA9" s="159"/>
      <c r="AB9" s="123"/>
      <c r="AC9" s="123"/>
    </row>
    <row r="10" spans="1:29" s="124" customFormat="1" ht="10.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5">
      <c r="A13" s="123"/>
      <c r="B13" s="128"/>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910</v>
      </c>
      <c r="Q13" s="68">
        <f>'June-23'!Q13+'July-23'!H13</f>
        <v>28</v>
      </c>
      <c r="R13" s="68">
        <f>'June-23'!R13+'July-23'!I13</f>
        <v>551</v>
      </c>
      <c r="S13" s="68">
        <f>'June-23'!S13+'July-23'!J13</f>
        <v>926</v>
      </c>
      <c r="T13" s="64">
        <f>IFERROR(O13/P13-1,"n/a")</f>
        <v>5.2747252747252782E-2</v>
      </c>
      <c r="U13" s="64">
        <f>IFERROR(O13/Q13-1,"n/a")</f>
        <v>33.214285714285715</v>
      </c>
      <c r="V13" s="64">
        <f>IFERROR(O13/R13-1,"n/a")</f>
        <v>0.73865698729582574</v>
      </c>
      <c r="W13" s="60">
        <f>IFERROR(O13/S13-1,"n/a")</f>
        <v>3.4557235421166288E-2</v>
      </c>
      <c r="X13" s="68">
        <v>1486</v>
      </c>
      <c r="Y13" s="68">
        <v>522</v>
      </c>
      <c r="Z13" s="70">
        <v>551</v>
      </c>
      <c r="AA13" s="78">
        <v>1591</v>
      </c>
      <c r="AB13" s="123"/>
      <c r="AC13" s="123"/>
    </row>
    <row r="14" spans="1:29" s="124" customFormat="1" ht="10.5">
      <c r="A14" s="123"/>
      <c r="B14" s="128"/>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1836211</v>
      </c>
      <c r="Q14" s="68">
        <f>'June-23'!Q14+'July-23'!H14</f>
        <v>30914</v>
      </c>
      <c r="R14" s="68">
        <f>'June-23'!R14+'July-23'!I14</f>
        <v>1092884</v>
      </c>
      <c r="S14" s="68">
        <f>'June-23'!S14+'July-23'!J14</f>
        <v>2783719</v>
      </c>
      <c r="T14" s="64">
        <f>IFERROR(O14/P14-1,"n/a")</f>
        <v>0.68687912227952008</v>
      </c>
      <c r="U14" s="64">
        <f>IFERROR(O14/Q14-1,"n/a")</f>
        <v>99.196221776541378</v>
      </c>
      <c r="V14" s="64">
        <f>IFERROR(O14/R14-1,"n/a")</f>
        <v>1.8342129631324093</v>
      </c>
      <c r="W14" s="60">
        <f>IFERROR(O14/S14-1,"n/a")</f>
        <v>0.11270785592942389</v>
      </c>
      <c r="X14" s="68">
        <v>3592413</v>
      </c>
      <c r="Y14" s="68">
        <v>768312</v>
      </c>
      <c r="Z14" s="70">
        <v>1092884</v>
      </c>
      <c r="AA14" s="78">
        <v>4592479</v>
      </c>
      <c r="AB14" s="123"/>
      <c r="AC14" s="123"/>
    </row>
    <row r="15" spans="1:29" s="124" customFormat="1" ht="10.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5">
      <c r="A16" s="123"/>
      <c r="B16" s="128"/>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313</v>
      </c>
      <c r="Q16" s="68">
        <f>'June-23'!Q16+'July-23'!H16</f>
        <v>73</v>
      </c>
      <c r="R16" s="68">
        <f>'June-23'!R16+'July-23'!I16</f>
        <v>10</v>
      </c>
      <c r="S16" s="68">
        <f>'June-23'!S16+'July-23'!J16</f>
        <v>275</v>
      </c>
      <c r="T16" s="64">
        <f>IFERROR(O16/P16-1,"n/a")</f>
        <v>-8.6261980830670937E-2</v>
      </c>
      <c r="U16" s="64">
        <f>IFERROR(O16/Q16-1,"n/a")</f>
        <v>2.9178082191780823</v>
      </c>
      <c r="V16" s="64">
        <f>IFERROR(O16/R16-1,"n/a")</f>
        <v>27.6</v>
      </c>
      <c r="W16" s="60">
        <f>IFERROR(O16/S16-1,"n/a")</f>
        <v>4.0000000000000036E-2</v>
      </c>
      <c r="X16" s="68">
        <v>572</v>
      </c>
      <c r="Y16" s="68">
        <v>202</v>
      </c>
      <c r="Z16" s="70">
        <v>54</v>
      </c>
      <c r="AA16" s="78">
        <v>586</v>
      </c>
      <c r="AB16" s="123"/>
      <c r="AC16" s="123"/>
    </row>
    <row r="17" spans="1:29" s="124" customFormat="1" ht="10.5">
      <c r="A17" s="123"/>
      <c r="B17" s="128"/>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434255</v>
      </c>
      <c r="Q17" s="68">
        <f>'June-23'!Q17+'July-23'!H17</f>
        <v>102629</v>
      </c>
      <c r="R17" s="68">
        <f>'June-23'!R17+'July-23'!I17</f>
        <v>41113</v>
      </c>
      <c r="S17" s="68">
        <f>'June-23'!S17+'July-23'!J17</f>
        <v>732624</v>
      </c>
      <c r="T17" s="64">
        <f>IFERROR(O17/P17-1,"n/a")</f>
        <v>0.94818021669295693</v>
      </c>
      <c r="U17" s="64">
        <f>IFERROR(O17/Q17-1,"n/a")</f>
        <v>7.2433522688518845</v>
      </c>
      <c r="V17" s="64">
        <f>IFERROR(O17/R17-1,"n/a")</f>
        <v>19.57760319120473</v>
      </c>
      <c r="W17" s="60">
        <f>IFERROR(O17/S17-1,"n/a")</f>
        <v>0.15476287973093972</v>
      </c>
      <c r="X17" s="68">
        <v>965963</v>
      </c>
      <c r="Y17" s="68">
        <v>301521</v>
      </c>
      <c r="Z17" s="70">
        <v>70675</v>
      </c>
      <c r="AA17" s="78">
        <v>1400932</v>
      </c>
      <c r="AB17" s="123"/>
      <c r="AC17" s="123"/>
    </row>
    <row r="18" spans="1:29" s="124" customFormat="1" ht="10.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5">
      <c r="A19" s="123"/>
      <c r="B19" s="128"/>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3"/>
      <c r="AC19" s="123"/>
    </row>
    <row r="20" spans="1:29" s="124" customFormat="1" ht="10.5">
      <c r="A20" s="123"/>
      <c r="B20" s="128"/>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3"/>
      <c r="AC20" s="123"/>
    </row>
    <row r="21" spans="1:29" s="124" customFormat="1" ht="10.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5">
      <c r="A22" s="123"/>
      <c r="B22" s="128"/>
      <c r="C22" s="33"/>
      <c r="D22" s="26" t="s">
        <v>5</v>
      </c>
      <c r="E22" s="34"/>
      <c r="F22" s="74">
        <v>82</v>
      </c>
      <c r="G22" s="71">
        <v>75</v>
      </c>
      <c r="H22" s="71">
        <v>10</v>
      </c>
      <c r="I22" s="71">
        <v>0</v>
      </c>
      <c r="J22" s="71">
        <v>68</v>
      </c>
      <c r="K22" s="64">
        <f>IFERROR(F22/G22-1,"n/a")</f>
        <v>9.3333333333333268E-2</v>
      </c>
      <c r="L22" s="64">
        <f t="shared" si="0"/>
        <v>7.1999999999999993</v>
      </c>
      <c r="M22" s="64" t="str">
        <f>IFERROR(F22/I22-1,"n/a")</f>
        <v>n/a</v>
      </c>
      <c r="N22" s="60">
        <f t="shared" si="1"/>
        <v>0.20588235294117641</v>
      </c>
      <c r="O22" s="68">
        <f>'June-23'!O22+'July-23'!F22</f>
        <v>777</v>
      </c>
      <c r="P22" s="68">
        <f>'June-23'!P22+'July-23'!G22</f>
        <v>400</v>
      </c>
      <c r="Q22" s="68">
        <f>'June-23'!Q22+'July-23'!H22</f>
        <v>14</v>
      </c>
      <c r="R22" s="68">
        <f>'June-23'!R22+'July-23'!I22</f>
        <v>205</v>
      </c>
      <c r="S22" s="68">
        <f>'June-23'!S22+'July-23'!J22</f>
        <v>664</v>
      </c>
      <c r="T22" s="64">
        <f>IFERROR(O22/P22-1,"n/a")</f>
        <v>0.94249999999999989</v>
      </c>
      <c r="U22" s="64">
        <f>IFERROR(O22/Q22-1,"n/a")</f>
        <v>54.5</v>
      </c>
      <c r="V22" s="64">
        <f>IFERROR(O22/R22-1,"n/a")</f>
        <v>2.7902439024390242</v>
      </c>
      <c r="W22" s="60">
        <f>IFERROR(O22/S22-1,"n/a")</f>
        <v>0.17018072289156616</v>
      </c>
      <c r="X22" s="68">
        <v>895</v>
      </c>
      <c r="Y22" s="68">
        <v>283</v>
      </c>
      <c r="Z22" s="70">
        <v>43</v>
      </c>
      <c r="AA22" s="78">
        <v>827</v>
      </c>
      <c r="AB22" s="123"/>
      <c r="AC22" s="123"/>
    </row>
    <row r="23" spans="1:29" s="124" customFormat="1" ht="10.5">
      <c r="A23" s="123"/>
      <c r="B23" s="128"/>
      <c r="C23" s="33"/>
      <c r="D23" s="26" t="s">
        <v>11</v>
      </c>
      <c r="E23" s="32"/>
      <c r="F23" s="73">
        <v>395689</v>
      </c>
      <c r="G23" s="71">
        <v>287462</v>
      </c>
      <c r="H23" s="71">
        <v>23553</v>
      </c>
      <c r="I23" s="71">
        <v>0</v>
      </c>
      <c r="J23" s="71">
        <v>261197</v>
      </c>
      <c r="K23" s="64">
        <f>IFERROR(F23/G23-1,"n/a")</f>
        <v>0.37649150148541377</v>
      </c>
      <c r="L23" s="64">
        <f t="shared" si="0"/>
        <v>15.799940559589011</v>
      </c>
      <c r="M23" s="64" t="str">
        <f>IFERROR(F23/I23-1,"n/a")</f>
        <v>n/a</v>
      </c>
      <c r="N23" s="60">
        <f t="shared" si="1"/>
        <v>0.51490637335038314</v>
      </c>
      <c r="O23" s="68">
        <f>'June-23'!O23+'July-23'!F23</f>
        <v>2289643</v>
      </c>
      <c r="P23" s="68">
        <f>'June-23'!P23+'July-23'!G23</f>
        <v>823638</v>
      </c>
      <c r="Q23" s="68">
        <f>'June-23'!Q23+'July-23'!H23</f>
        <v>28476</v>
      </c>
      <c r="R23" s="68">
        <f>'June-23'!R23+'July-23'!I23</f>
        <v>545974</v>
      </c>
      <c r="S23" s="68">
        <f>'June-23'!S23+'July-23'!J23</f>
        <v>1969564</v>
      </c>
      <c r="T23" s="64">
        <f>IFERROR(O23/P23-1,"n/a")</f>
        <v>1.7799142341659806</v>
      </c>
      <c r="U23" s="64">
        <f>IFERROR(O23/Q23-1,"n/a")</f>
        <v>79.406061244556824</v>
      </c>
      <c r="V23" s="64">
        <f>IFERROR(O23/R23-1,"n/a")</f>
        <v>3.1936850472733136</v>
      </c>
      <c r="W23" s="60">
        <f>IFERROR(O23/S23-1,"n/a")</f>
        <v>0.16251261700559105</v>
      </c>
      <c r="X23" s="68">
        <v>2165161</v>
      </c>
      <c r="Y23" s="68">
        <v>465109</v>
      </c>
      <c r="Z23" s="70">
        <v>140552</v>
      </c>
      <c r="AA23" s="78">
        <v>2552942</v>
      </c>
      <c r="AB23" s="123"/>
      <c r="AC23" s="123"/>
    </row>
    <row r="24" spans="1:29" s="124" customFormat="1" ht="10.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5">
      <c r="B25" s="128"/>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3"/>
      <c r="AC25" s="123"/>
    </row>
    <row r="26" spans="1:29" s="124" customFormat="1" ht="10.5">
      <c r="A26" s="123"/>
      <c r="B26" s="128"/>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3"/>
      <c r="AC26" s="123"/>
    </row>
    <row r="27" spans="1:29" s="124" customFormat="1" ht="10.9" thickBot="1">
      <c r="A27" s="123"/>
      <c r="B27" s="128"/>
      <c r="C27" s="35" t="s">
        <v>12</v>
      </c>
      <c r="D27" s="36"/>
      <c r="E27" s="37"/>
      <c r="F27" s="75">
        <f t="shared" ref="F27:J28" si="2">F13+F16+F19+F22+F25</f>
        <v>353</v>
      </c>
      <c r="G27" s="75">
        <f t="shared" si="2"/>
        <v>311</v>
      </c>
      <c r="H27" s="75">
        <f t="shared" si="2"/>
        <v>63</v>
      </c>
      <c r="I27" s="75">
        <f t="shared" si="2"/>
        <v>2</v>
      </c>
      <c r="J27" s="75">
        <f t="shared" si="2"/>
        <v>281</v>
      </c>
      <c r="K27" s="66">
        <f>IFERROR(F27/G27-1,"n/a")</f>
        <v>0.135048231511254</v>
      </c>
      <c r="L27" s="66">
        <f t="shared" si="0"/>
        <v>4.6031746031746028</v>
      </c>
      <c r="M27" s="66">
        <f>IFERROR(F27/I27-1,"n/a")</f>
        <v>175.5</v>
      </c>
      <c r="N27" s="62">
        <f t="shared" si="1"/>
        <v>0.2562277580071175</v>
      </c>
      <c r="O27" s="75">
        <f t="shared" ref="O27:S28" si="3">O13+O16+O19+O22+O25</f>
        <v>2381</v>
      </c>
      <c r="P27" s="75">
        <f t="shared" si="3"/>
        <v>1945</v>
      </c>
      <c r="Q27" s="75">
        <f t="shared" si="3"/>
        <v>121</v>
      </c>
      <c r="R27" s="75">
        <f t="shared" si="3"/>
        <v>771</v>
      </c>
      <c r="S27" s="75">
        <f t="shared" si="3"/>
        <v>2032</v>
      </c>
      <c r="T27" s="66">
        <f>IFERROR(O27/P27-1,"n/a")</f>
        <v>0.22416452442159374</v>
      </c>
      <c r="U27" s="66">
        <f>IFERROR(O27/Q27-1,"n/a")</f>
        <v>18.677685950413224</v>
      </c>
      <c r="V27" s="66">
        <f>IFERROR(O27/R27-1,"n/a")</f>
        <v>2.0881971465629054</v>
      </c>
      <c r="W27" s="62">
        <f>IFERROR(O27/S27-1,"n/a")</f>
        <v>0.17175196850393704</v>
      </c>
      <c r="X27" s="75">
        <f>X13+X16+X19+X22+X25</f>
        <v>3620</v>
      </c>
      <c r="Y27" s="46">
        <f t="shared" ref="Y27:AA28" si="4">Y13+Y16+Y19+Y22+Y25</f>
        <v>1054</v>
      </c>
      <c r="Z27" s="46">
        <f t="shared" si="4"/>
        <v>657</v>
      </c>
      <c r="AA27" s="80">
        <f t="shared" si="4"/>
        <v>3310</v>
      </c>
      <c r="AB27" s="123"/>
      <c r="AC27" s="123"/>
    </row>
    <row r="28" spans="1:29" s="124" customFormat="1" ht="11.25" thickTop="1" thickBot="1">
      <c r="A28" s="123"/>
      <c r="B28" s="128"/>
      <c r="C28" s="38" t="s">
        <v>13</v>
      </c>
      <c r="D28" s="39"/>
      <c r="E28" s="40"/>
      <c r="F28" s="76">
        <f t="shared" si="2"/>
        <v>1271791</v>
      </c>
      <c r="G28" s="76">
        <f t="shared" si="2"/>
        <v>857236</v>
      </c>
      <c r="H28" s="76">
        <f t="shared" si="2"/>
        <v>92497</v>
      </c>
      <c r="I28" s="76">
        <f t="shared" si="2"/>
        <v>6081</v>
      </c>
      <c r="J28" s="76">
        <f t="shared" si="2"/>
        <v>868909</v>
      </c>
      <c r="K28" s="67">
        <f>IFERROR(F28/G28-1,"n/a")</f>
        <v>0.4835949493488374</v>
      </c>
      <c r="L28" s="67">
        <f t="shared" si="0"/>
        <v>12.749537822848309</v>
      </c>
      <c r="M28" s="67">
        <f>IFERROR(F28/I28-1,"n/a")</f>
        <v>208.14175300115113</v>
      </c>
      <c r="N28" s="63">
        <f t="shared" si="1"/>
        <v>0.46366420419169319</v>
      </c>
      <c r="O28" s="76">
        <f t="shared" si="3"/>
        <v>6850552</v>
      </c>
      <c r="P28" s="76">
        <f t="shared" si="3"/>
        <v>3483805</v>
      </c>
      <c r="Q28" s="76">
        <f t="shared" si="3"/>
        <v>162487</v>
      </c>
      <c r="R28" s="76">
        <f t="shared" si="3"/>
        <v>1690018</v>
      </c>
      <c r="S28" s="76">
        <f t="shared" si="3"/>
        <v>5784043</v>
      </c>
      <c r="T28" s="67">
        <f>IFERROR(O28/P28-1,"n/a")</f>
        <v>0.96639938228459976</v>
      </c>
      <c r="U28" s="67">
        <f>IFERROR(O28/Q28-1,"n/a")</f>
        <v>41.160615926197174</v>
      </c>
      <c r="V28" s="67">
        <f>IFERROR(O28/R28-1,"n/a")</f>
        <v>3.0535378913124003</v>
      </c>
      <c r="W28" s="63">
        <f>IFERROR(O28/S28-1,"n/a")</f>
        <v>0.18438815202445769</v>
      </c>
      <c r="X28" s="76">
        <f>X14+X17+X20+X23+X26</f>
        <v>7626669</v>
      </c>
      <c r="Y28" s="47">
        <f t="shared" si="4"/>
        <v>1552483</v>
      </c>
      <c r="Z28" s="47">
        <f t="shared" si="4"/>
        <v>1314158</v>
      </c>
      <c r="AA28" s="81">
        <f t="shared" si="4"/>
        <v>9152531</v>
      </c>
      <c r="AB28" s="123"/>
      <c r="AC28" s="123"/>
    </row>
    <row r="29" spans="1:29" s="124" customFormat="1" ht="10.9"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5">
      <c r="A33" s="123"/>
      <c r="B33" s="123"/>
      <c r="C33" s="27" t="s">
        <v>7</v>
      </c>
      <c r="D33" s="28"/>
      <c r="E33" s="28"/>
      <c r="F33" s="157" t="str">
        <f>F9</f>
        <v>July</v>
      </c>
      <c r="G33" s="157"/>
      <c r="H33" s="157"/>
      <c r="I33" s="157"/>
      <c r="J33" s="157"/>
      <c r="K33" s="157"/>
      <c r="L33" s="157"/>
      <c r="M33" s="157"/>
      <c r="N33" s="158"/>
      <c r="O33" s="160" t="s">
        <v>61</v>
      </c>
      <c r="P33" s="161"/>
      <c r="Q33" s="161"/>
      <c r="R33" s="161"/>
      <c r="S33" s="161"/>
      <c r="T33" s="161"/>
      <c r="U33" s="161"/>
      <c r="V33" s="161"/>
      <c r="W33" s="162"/>
      <c r="X33" s="156" t="s">
        <v>58</v>
      </c>
      <c r="Y33" s="157"/>
      <c r="Z33" s="157"/>
      <c r="AA33" s="159"/>
    </row>
    <row r="34" spans="1:29" s="124" customFormat="1" ht="10.5">
      <c r="A34" s="123"/>
      <c r="B34" s="123"/>
      <c r="C34" s="29"/>
      <c r="D34" s="30"/>
      <c r="E34" s="30"/>
      <c r="F34" s="151"/>
      <c r="G34" s="152"/>
      <c r="H34" s="152"/>
      <c r="I34" s="152"/>
      <c r="J34" s="152"/>
      <c r="K34" s="152"/>
      <c r="L34" s="152"/>
      <c r="M34" s="152"/>
      <c r="N34" s="153"/>
      <c r="O34" s="151"/>
      <c r="P34" s="152"/>
      <c r="Q34" s="152"/>
      <c r="R34" s="152"/>
      <c r="S34" s="152"/>
      <c r="T34" s="152"/>
      <c r="U34" s="152"/>
      <c r="V34" s="152"/>
      <c r="W34" s="153"/>
      <c r="X34" s="151"/>
      <c r="Y34" s="152"/>
      <c r="Z34" s="152"/>
      <c r="AA34" s="153"/>
    </row>
    <row r="35" spans="1:29" s="124" customFormat="1" ht="20.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5">
      <c r="A37" s="123"/>
      <c r="B37" s="123"/>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380</v>
      </c>
      <c r="Q37" s="74">
        <f>'June-23'!Q37+'July-23'!H37</f>
        <v>28</v>
      </c>
      <c r="R37" s="74">
        <f>'June-23'!R37+'July-23'!I37</f>
        <v>42</v>
      </c>
      <c r="S37" s="74">
        <f>'June-23'!S37+'July-23'!J37</f>
        <v>410</v>
      </c>
      <c r="T37" s="120">
        <f>IFERROR(O37/P37-1,"n/a")</f>
        <v>0.12631578947368416</v>
      </c>
      <c r="U37" s="120">
        <f>IFERROR(O37/Q37-1,"n/a")</f>
        <v>14.285714285714286</v>
      </c>
      <c r="V37" s="120">
        <f>IFERROR(O37/R37-1,"n/a")</f>
        <v>9.1904761904761898</v>
      </c>
      <c r="W37" s="121">
        <f>IFERROR(O37/S37-1,"n/a")</f>
        <v>4.3902439024390283E-2</v>
      </c>
      <c r="X37" s="89">
        <v>1486</v>
      </c>
      <c r="Y37" s="89">
        <v>1052</v>
      </c>
      <c r="Z37" s="70">
        <v>551</v>
      </c>
      <c r="AA37" s="78">
        <v>1584</v>
      </c>
      <c r="AC37" s="123"/>
    </row>
    <row r="38" spans="1:29" s="124" customFormat="1" ht="10.5">
      <c r="A38" s="123"/>
      <c r="B38" s="123"/>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1076553</v>
      </c>
      <c r="Q38" s="74">
        <f>'June-23'!Q38+'July-23'!H38</f>
        <v>30914</v>
      </c>
      <c r="R38" s="74">
        <f>'June-23'!R38+'July-23'!I38</f>
        <v>0</v>
      </c>
      <c r="S38" s="74">
        <f>'June-23'!S38+'July-23'!J38</f>
        <v>1332615</v>
      </c>
      <c r="T38" s="120">
        <f>IFERROR(O38/P38-1,"n/a")</f>
        <v>0.44840244744104574</v>
      </c>
      <c r="U38" s="120">
        <f>IFERROR(O38/Q38-1,"n/a")</f>
        <v>49.439347868279746</v>
      </c>
      <c r="V38" s="120" t="str">
        <f>IFERROR(O38/R38-1,"n/a")</f>
        <v>n/a</v>
      </c>
      <c r="W38" s="121">
        <f>IFERROR(O38/S38-1,"n/a")</f>
        <v>0.17009188700412348</v>
      </c>
      <c r="X38" s="89">
        <v>4370939</v>
      </c>
      <c r="Y38" s="89">
        <v>1527970</v>
      </c>
      <c r="Z38" s="84">
        <v>1092884</v>
      </c>
      <c r="AA38" s="78">
        <v>4234259</v>
      </c>
      <c r="AC38" s="123"/>
    </row>
    <row r="39" spans="1:29" s="124" customFormat="1" ht="10.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5">
      <c r="A40" s="123"/>
      <c r="B40" s="123"/>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277</v>
      </c>
      <c r="Q40" s="74">
        <f>'June-23'!Q40+'July-23'!H40</f>
        <v>61</v>
      </c>
      <c r="R40" s="74">
        <f>'June-23'!R40+'July-23'!I40</f>
        <v>0</v>
      </c>
      <c r="S40" s="74">
        <f>'June-23'!S40+'July-23'!J40</f>
        <v>252</v>
      </c>
      <c r="T40" s="120">
        <f>IFERROR(O40/P40-1,"n/a")</f>
        <v>-6.498194945848379E-2</v>
      </c>
      <c r="U40" s="120">
        <f>IFERROR(O40/Q40-1,"n/a")</f>
        <v>3.2459016393442619</v>
      </c>
      <c r="V40" s="120" t="str">
        <f>IFERROR(O40/R40-1,"n/a")</f>
        <v>n/a</v>
      </c>
      <c r="W40" s="121">
        <f>IFERROR(O40/S40-1,"n/a")</f>
        <v>2.7777777777777679E-2</v>
      </c>
      <c r="X40" s="89">
        <v>563</v>
      </c>
      <c r="Y40" s="89">
        <v>226</v>
      </c>
      <c r="Z40" s="70">
        <v>66</v>
      </c>
      <c r="AA40" s="78">
        <v>573</v>
      </c>
      <c r="AC40" s="123"/>
    </row>
    <row r="41" spans="1:29" s="124" customFormat="1" ht="10.5">
      <c r="A41" s="123"/>
      <c r="B41" s="123"/>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397747</v>
      </c>
      <c r="Q41" s="74">
        <f>'June-23'!Q41+'July-23'!H41</f>
        <v>92526</v>
      </c>
      <c r="R41" s="74">
        <f>'June-23'!R41+'July-23'!I41</f>
        <v>0</v>
      </c>
      <c r="S41" s="74">
        <f>'June-23'!S41+'July-23'!J41</f>
        <v>652250</v>
      </c>
      <c r="T41" s="120">
        <f>IFERROR(O41/P41-1,"n/a")</f>
        <v>0.91818417235076577</v>
      </c>
      <c r="U41" s="120">
        <f>IFERROR(O41/Q41-1,"n/a")</f>
        <v>7.2458119879817566</v>
      </c>
      <c r="V41" s="120" t="str">
        <f>IFERROR(O41/R41-1,"n/a")</f>
        <v>n/a</v>
      </c>
      <c r="W41" s="121">
        <f>IFERROR(O41/S41-1,"n/a")</f>
        <v>0.16972326561901108</v>
      </c>
      <c r="X41" s="89">
        <v>1012510</v>
      </c>
      <c r="Y41" s="89">
        <v>327926</v>
      </c>
      <c r="Z41" s="84">
        <v>80778</v>
      </c>
      <c r="AA41" s="78">
        <v>1361671</v>
      </c>
      <c r="AC41" s="123"/>
    </row>
    <row r="42" spans="1:29" s="124" customFormat="1" ht="10.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5">
      <c r="A43" s="123"/>
      <c r="B43" s="123"/>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0">
        <f>IFERROR(O43/P43-1,"n/a")</f>
        <v>6.8852459016393475E-2</v>
      </c>
      <c r="U43" s="120">
        <f>IFERROR(O43/Q43-1,"n/a")</f>
        <v>53.333333333333336</v>
      </c>
      <c r="V43" s="120">
        <f>IFERROR(O43/R43-1,"n/a")</f>
        <v>162</v>
      </c>
      <c r="W43" s="121">
        <f>IFERROR(O43/S43-1,"n/a")</f>
        <v>1.1733333333333333</v>
      </c>
      <c r="X43" s="89">
        <v>669</v>
      </c>
      <c r="Y43" s="89">
        <v>59</v>
      </c>
      <c r="Z43" s="70">
        <v>9</v>
      </c>
      <c r="AA43" s="78">
        <v>287</v>
      </c>
      <c r="AC43" s="123"/>
    </row>
    <row r="44" spans="1:29" s="124" customFormat="1" ht="10.5">
      <c r="A44" s="123"/>
      <c r="B44" s="123"/>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0">
        <f>IFERROR(O44/P44-1,"n/a")</f>
        <v>0.52621190192068035</v>
      </c>
      <c r="U44" s="120">
        <f>IFERROR(O44/Q44-1,"n/a")</f>
        <v>1231.5106837606838</v>
      </c>
      <c r="V44" s="120">
        <f>IFERROR(O44/R44-1,"n/a")</f>
        <v>68.546057390884982</v>
      </c>
      <c r="W44" s="121">
        <f>IFERROR(O44/S44-1,"n/a")</f>
        <v>1.0756057890911186</v>
      </c>
      <c r="X44" s="82">
        <f>709768+195488</f>
        <v>905256</v>
      </c>
      <c r="Y44" s="82">
        <v>20626</v>
      </c>
      <c r="Z44" s="84">
        <v>10047</v>
      </c>
      <c r="AA44" s="78">
        <v>581199</v>
      </c>
      <c r="AC44" s="123"/>
    </row>
    <row r="45" spans="1:29" s="124" customFormat="1" ht="10.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5">
      <c r="A46" s="123"/>
      <c r="B46" s="123"/>
      <c r="C46" s="33"/>
      <c r="D46" s="26" t="s">
        <v>5</v>
      </c>
      <c r="E46" s="34"/>
      <c r="F46" s="74">
        <f t="shared" ref="F46:J47" si="8">F22</f>
        <v>82</v>
      </c>
      <c r="G46" s="74">
        <f t="shared" si="8"/>
        <v>75</v>
      </c>
      <c r="H46" s="74">
        <f t="shared" si="8"/>
        <v>10</v>
      </c>
      <c r="I46" s="74">
        <f t="shared" si="8"/>
        <v>0</v>
      </c>
      <c r="J46" s="74">
        <f t="shared" si="8"/>
        <v>68</v>
      </c>
      <c r="K46" s="64">
        <f>IFERROR(F46/G46-1,"n/a")</f>
        <v>9.3333333333333268E-2</v>
      </c>
      <c r="L46" s="64">
        <f>IFERROR(F46/H46-1,"n/a")</f>
        <v>7.1999999999999993</v>
      </c>
      <c r="M46" s="64" t="str">
        <f>IFERROR(F46/I46-1,"n/a")</f>
        <v>n/a</v>
      </c>
      <c r="N46" s="60">
        <f>IFERROR(F46/J46-1,"n/a")</f>
        <v>0.20588235294117641</v>
      </c>
      <c r="O46" s="74">
        <f>'June-23'!O46+'July-23'!F46</f>
        <v>490</v>
      </c>
      <c r="P46" s="74">
        <f>'June-23'!P46+'July-23'!G46</f>
        <v>347</v>
      </c>
      <c r="Q46" s="74">
        <f>'June-23'!Q46+'July-23'!H46</f>
        <v>14</v>
      </c>
      <c r="R46" s="74">
        <f>'June-23'!R46+'July-23'!I46</f>
        <v>0</v>
      </c>
      <c r="S46" s="74">
        <f>'June-23'!S46+'July-23'!J46</f>
        <v>341</v>
      </c>
      <c r="T46" s="120">
        <f>IFERROR(O46/P46-1,"n/a")</f>
        <v>0.41210374639769443</v>
      </c>
      <c r="U46" s="120">
        <f>IFERROR(O46/Q46-1,"n/a")</f>
        <v>34</v>
      </c>
      <c r="V46" s="120" t="str">
        <f>IFERROR(O46/R46-1,"n/a")</f>
        <v>n/a</v>
      </c>
      <c r="W46" s="121">
        <f>IFERROR(O46/S46-1,"n/a")</f>
        <v>0.43695014662756604</v>
      </c>
      <c r="X46" s="89">
        <v>1129</v>
      </c>
      <c r="Y46" s="89">
        <v>336</v>
      </c>
      <c r="Z46" s="84">
        <v>43</v>
      </c>
      <c r="AA46" s="78">
        <v>781</v>
      </c>
      <c r="AC46" s="123"/>
    </row>
    <row r="47" spans="1:29" s="124" customFormat="1" ht="10.5">
      <c r="A47" s="123"/>
      <c r="B47" s="123"/>
      <c r="C47" s="33"/>
      <c r="D47" s="26" t="s">
        <v>11</v>
      </c>
      <c r="E47" s="32"/>
      <c r="F47" s="74">
        <f t="shared" si="8"/>
        <v>395689</v>
      </c>
      <c r="G47" s="74">
        <f t="shared" si="8"/>
        <v>287462</v>
      </c>
      <c r="H47" s="74">
        <f t="shared" si="8"/>
        <v>23553</v>
      </c>
      <c r="I47" s="74">
        <f t="shared" si="8"/>
        <v>0</v>
      </c>
      <c r="J47" s="74">
        <f t="shared" si="8"/>
        <v>261197</v>
      </c>
      <c r="K47" s="64">
        <f>IFERROR(F47/G47-1,"n/a")</f>
        <v>0.37649150148541377</v>
      </c>
      <c r="L47" s="64">
        <f>IFERROR(F47/H47-1,"n/a")</f>
        <v>15.799940559589011</v>
      </c>
      <c r="M47" s="64" t="str">
        <f>IFERROR(F47/I47-1,"n/a")</f>
        <v>n/a</v>
      </c>
      <c r="N47" s="60">
        <f>IFERROR(F47/J47-1,"n/a")</f>
        <v>0.51490637335038314</v>
      </c>
      <c r="O47" s="74">
        <f>'June-23'!O47+'July-23'!F47</f>
        <v>1453369</v>
      </c>
      <c r="P47" s="74">
        <f>'June-23'!P47+'July-23'!G47</f>
        <v>755184</v>
      </c>
      <c r="Q47" s="74">
        <f>'June-23'!Q47+'July-23'!H47</f>
        <v>28476</v>
      </c>
      <c r="R47" s="74">
        <f>'June-23'!R47+'July-23'!I47</f>
        <v>0</v>
      </c>
      <c r="S47" s="74">
        <f>'June-23'!S47+'July-23'!J47</f>
        <v>1049749</v>
      </c>
      <c r="T47" s="120">
        <f>IFERROR(O47/P47-1,"n/a")</f>
        <v>0.92452303014894377</v>
      </c>
      <c r="U47" s="120">
        <f>IFERROR(O47/Q47-1,"n/a")</f>
        <v>50.038383199887626</v>
      </c>
      <c r="V47" s="120" t="str">
        <f>IFERROR(O47/R47-1,"n/a")</f>
        <v>n/a</v>
      </c>
      <c r="W47" s="121">
        <f>IFERROR(O47/S47-1,"n/a")</f>
        <v>0.38449191187607701</v>
      </c>
      <c r="X47" s="82">
        <v>2932981</v>
      </c>
      <c r="Y47" s="82">
        <v>533563</v>
      </c>
      <c r="Z47" s="84">
        <v>140552</v>
      </c>
      <c r="AA47" s="78">
        <v>2441594</v>
      </c>
      <c r="AC47" s="123"/>
    </row>
    <row r="48" spans="1:29" s="124" customFormat="1" ht="10.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5">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0">
        <f>IFERROR(O49/P49-1,"n/a")</f>
        <v>1.2000000000000002</v>
      </c>
      <c r="U49" s="120" t="str">
        <f>IFERROR(O49/Q49-1,"n/a")</f>
        <v>n/a</v>
      </c>
      <c r="V49" s="120" t="str">
        <f>IFERROR(O49/R49-1,"n/a")</f>
        <v>n/a</v>
      </c>
      <c r="W49" s="121">
        <f>IFERROR(O49/S49-1,"n/a")</f>
        <v>0</v>
      </c>
      <c r="X49" s="89">
        <v>9</v>
      </c>
      <c r="Y49" s="68">
        <v>0</v>
      </c>
      <c r="Z49" s="68">
        <v>0</v>
      </c>
      <c r="AA49" s="78">
        <v>16</v>
      </c>
      <c r="AC49" s="123"/>
    </row>
    <row r="50" spans="3:29" s="124" customFormat="1" ht="10.5">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0">
        <f>IFERROR(O50/P50-1,"n/a")</f>
        <v>1.2790134839230149</v>
      </c>
      <c r="U50" s="120" t="str">
        <f>IFERROR(O50/Q50-1,"n/a")</f>
        <v>n/a</v>
      </c>
      <c r="V50" s="120" t="str">
        <f>IFERROR(O50/R50-1,"n/a")</f>
        <v>n/a</v>
      </c>
      <c r="W50" s="121">
        <f>IFERROR(O50/S50-1,"n/a")</f>
        <v>0.43818181818181823</v>
      </c>
      <c r="X50" s="82">
        <v>15637</v>
      </c>
      <c r="Y50" s="68">
        <v>0</v>
      </c>
      <c r="Z50" s="68">
        <v>0</v>
      </c>
      <c r="AA50" s="78">
        <v>20248</v>
      </c>
      <c r="AC50" s="123"/>
    </row>
    <row r="51" spans="3:29" s="124" customFormat="1" ht="10.9" thickBot="1">
      <c r="C51" s="35" t="s">
        <v>12</v>
      </c>
      <c r="D51" s="36"/>
      <c r="E51" s="37"/>
      <c r="F51" s="75">
        <f>F37+F40+F43+F46+F49</f>
        <v>353</v>
      </c>
      <c r="G51" s="75">
        <f t="shared" ref="G51:J52" si="10">G37+G40+G43+G46+G49</f>
        <v>311</v>
      </c>
      <c r="H51" s="75">
        <f t="shared" si="10"/>
        <v>63</v>
      </c>
      <c r="I51" s="75">
        <f t="shared" si="10"/>
        <v>2</v>
      </c>
      <c r="J51" s="75">
        <f t="shared" si="10"/>
        <v>281</v>
      </c>
      <c r="K51" s="66">
        <f>IFERROR(F51/G51-1,"n/a")</f>
        <v>0.135048231511254</v>
      </c>
      <c r="L51" s="66">
        <f>IFERROR(F51/H51-1,"n/a")</f>
        <v>4.6031746031746028</v>
      </c>
      <c r="M51" s="66">
        <f>IFERROR(F51/I51-1,"n/a")</f>
        <v>175.5</v>
      </c>
      <c r="N51" s="62">
        <f>IFERROR(F51/J51-1,"n/a")</f>
        <v>0.2562277580071175</v>
      </c>
      <c r="O51" s="75">
        <f t="shared" ref="O51:S52" si="11">O37+O40+O43+O46+O49</f>
        <v>1514</v>
      </c>
      <c r="P51" s="75">
        <f t="shared" si="11"/>
        <v>1314</v>
      </c>
      <c r="Q51" s="75">
        <f t="shared" si="11"/>
        <v>109</v>
      </c>
      <c r="R51" s="75">
        <f t="shared" si="11"/>
        <v>44</v>
      </c>
      <c r="S51" s="75">
        <f t="shared" si="11"/>
        <v>1164</v>
      </c>
      <c r="T51" s="66">
        <f>IFERROR(O51/P51-1,"n/a")</f>
        <v>0.15220700152207001</v>
      </c>
      <c r="U51" s="66">
        <f>IFERROR(O51/Q51-1,"n/a")</f>
        <v>12.889908256880734</v>
      </c>
      <c r="V51" s="66">
        <f>IFERROR(O51/R51-1,"n/a")</f>
        <v>33.409090909090907</v>
      </c>
      <c r="W51" s="62">
        <f>IFERROR(O51/S51-1,"n/a")</f>
        <v>0.30068728522336774</v>
      </c>
      <c r="X51" s="46">
        <f t="shared" ref="X51:Z52" si="12">X37+X40+X43+X46+X49</f>
        <v>3856</v>
      </c>
      <c r="Y51" s="46">
        <f t="shared" si="12"/>
        <v>1673</v>
      </c>
      <c r="Z51" s="46">
        <f t="shared" si="12"/>
        <v>669</v>
      </c>
      <c r="AA51" s="80">
        <f>AA37+AA40+AA43+AA46+AA49</f>
        <v>3241</v>
      </c>
      <c r="AC51" s="123"/>
    </row>
    <row r="52" spans="3:29" s="124" customFormat="1" ht="11.25" thickTop="1" thickBot="1">
      <c r="C52" s="38" t="s">
        <v>13</v>
      </c>
      <c r="D52" s="39"/>
      <c r="E52" s="40"/>
      <c r="F52" s="76">
        <f>F38+F41+F44+F47+F50</f>
        <v>1271791</v>
      </c>
      <c r="G52" s="76">
        <f t="shared" si="10"/>
        <v>857236</v>
      </c>
      <c r="H52" s="76">
        <f t="shared" si="10"/>
        <v>92497</v>
      </c>
      <c r="I52" s="76">
        <f t="shared" si="10"/>
        <v>6081</v>
      </c>
      <c r="J52" s="76">
        <f t="shared" si="10"/>
        <v>868909</v>
      </c>
      <c r="K52" s="67">
        <f>IFERROR(F52/G52-1,"n/a")</f>
        <v>0.4835949493488374</v>
      </c>
      <c r="L52" s="67">
        <f>IFERROR(F52/H52-1,"n/a")</f>
        <v>12.749537822848309</v>
      </c>
      <c r="M52" s="67">
        <f>IFERROR(F52/I52-1,"n/a")</f>
        <v>208.14175300115113</v>
      </c>
      <c r="N52" s="63">
        <f>IFERROR(F52/J52-1,"n/a")</f>
        <v>0.46366420419169319</v>
      </c>
      <c r="O52" s="76">
        <f t="shared" si="11"/>
        <v>4372193</v>
      </c>
      <c r="P52" s="76">
        <f t="shared" si="11"/>
        <v>2616100</v>
      </c>
      <c r="Q52" s="76">
        <f t="shared" si="11"/>
        <v>152384</v>
      </c>
      <c r="R52" s="76">
        <f t="shared" si="11"/>
        <v>8294</v>
      </c>
      <c r="S52" s="76">
        <f t="shared" si="11"/>
        <v>3326266</v>
      </c>
      <c r="T52" s="67">
        <f>IFERROR(O52/P52-1,"n/a")</f>
        <v>0.6712637131608119</v>
      </c>
      <c r="U52" s="118">
        <f>IFERROR(O52/Q52-1,"n/a")</f>
        <v>27.691942723645528</v>
      </c>
      <c r="V52" s="118">
        <f>IFERROR(O52/R52-1,"n/a")</f>
        <v>526.1513142030384</v>
      </c>
      <c r="W52" s="119">
        <f>IFERROR(O52/S52-1,"n/a")</f>
        <v>0.3144447858349273</v>
      </c>
      <c r="X52" s="47">
        <f t="shared" si="12"/>
        <v>9237323</v>
      </c>
      <c r="Y52" s="47">
        <f t="shared" si="12"/>
        <v>2410085</v>
      </c>
      <c r="Z52" s="47">
        <f t="shared" si="12"/>
        <v>1324261</v>
      </c>
      <c r="AA52" s="81">
        <f>AA38+AA41+AA44+AA47+AA50</f>
        <v>8638971</v>
      </c>
      <c r="AC52" s="123"/>
    </row>
    <row r="53" spans="3:29" s="124" customFormat="1" ht="10.9" thickTop="1">
      <c r="AC53" s="123"/>
    </row>
    <row r="54" spans="3:29" s="124" customFormat="1" ht="10.5">
      <c r="P54" s="132"/>
      <c r="Q54" s="132"/>
      <c r="R54" s="132"/>
      <c r="S54" s="132"/>
      <c r="AC54" s="123"/>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customFormat="1" ht="15" customHeight="1"/>
    <row r="66" customFormat="1"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6"/>
  <sheetViews>
    <sheetView showGridLines="0" topLeftCell="A7" zoomScaleNormal="100" workbookViewId="0">
      <selection activeCell="F13" sqref="F13:J26"/>
    </sheetView>
  </sheetViews>
  <sheetFormatPr defaultColWidth="0" defaultRowHeight="15" customHeight="1" zeroHeight="1"/>
  <cols>
    <col min="1" max="2" width="4.1328125" customWidth="1"/>
    <col min="3" max="3" width="3.73046875" customWidth="1"/>
    <col min="4" max="4" width="8.86328125" customWidth="1"/>
    <col min="5" max="5" width="13" customWidth="1"/>
    <col min="6" max="6" width="11.1328125" bestFit="1" customWidth="1"/>
    <col min="7" max="7" width="10.265625" bestFit="1" customWidth="1"/>
    <col min="8" max="9" width="8.86328125" customWidth="1"/>
    <col min="10" max="10" width="10.265625" bestFit="1" customWidth="1"/>
    <col min="11" max="11" width="8" customWidth="1"/>
    <col min="12" max="12" width="8.86328125" bestFit="1" customWidth="1"/>
    <col min="13" max="14" width="8" customWidth="1"/>
    <col min="15" max="15" width="12" bestFit="1" customWidth="1"/>
    <col min="16" max="16" width="11.59765625" bestFit="1" customWidth="1"/>
    <col min="17" max="17" width="10.3984375" bestFit="1" customWidth="1"/>
    <col min="18" max="18" width="11.59765625" bestFit="1" customWidth="1"/>
    <col min="19" max="19" width="11.73046875" bestFit="1" customWidth="1"/>
    <col min="20" max="20" width="9.1328125" bestFit="1" customWidth="1"/>
    <col min="21" max="21" width="8.86328125" bestFit="1" customWidth="1"/>
    <col min="22" max="22" width="9" bestFit="1" customWidth="1"/>
    <col min="23" max="23" width="7.73046875" customWidth="1"/>
    <col min="24" max="24" width="13.3984375" bestFit="1" customWidth="1"/>
    <col min="25" max="25" width="13.265625" bestFit="1" customWidth="1"/>
    <col min="26" max="26" width="12.86328125" bestFit="1" customWidth="1"/>
    <col min="27" max="27" width="15.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5.75">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5">
      <c r="A9" s="123"/>
      <c r="C9" s="27" t="s">
        <v>7</v>
      </c>
      <c r="D9" s="28"/>
      <c r="E9" s="28"/>
      <c r="F9" s="157" t="s">
        <v>51</v>
      </c>
      <c r="G9" s="157"/>
      <c r="H9" s="157"/>
      <c r="I9" s="157"/>
      <c r="J9" s="157"/>
      <c r="K9" s="157"/>
      <c r="L9" s="157"/>
      <c r="M9" s="157"/>
      <c r="N9" s="158"/>
      <c r="O9" s="156" t="s">
        <v>52</v>
      </c>
      <c r="P9" s="157"/>
      <c r="Q9" s="157"/>
      <c r="R9" s="157"/>
      <c r="S9" s="157"/>
      <c r="T9" s="157"/>
      <c r="U9" s="157"/>
      <c r="V9" s="157"/>
      <c r="W9" s="158"/>
      <c r="X9" s="156" t="s">
        <v>57</v>
      </c>
      <c r="Y9" s="157"/>
      <c r="Z9" s="157"/>
      <c r="AA9" s="159"/>
      <c r="AB9" s="123"/>
      <c r="AC9" s="123"/>
    </row>
    <row r="10" spans="1:29" s="124" customFormat="1" ht="10.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5">
      <c r="A13" s="123"/>
      <c r="B13" s="128"/>
      <c r="C13" s="33"/>
      <c r="D13" s="26" t="s">
        <v>5</v>
      </c>
      <c r="E13" s="32"/>
      <c r="F13" s="73">
        <v>95</v>
      </c>
      <c r="G13" s="71">
        <v>77</v>
      </c>
      <c r="H13" s="71">
        <v>0</v>
      </c>
      <c r="I13" s="71">
        <v>0</v>
      </c>
      <c r="J13" s="71">
        <v>90</v>
      </c>
      <c r="K13" s="64">
        <f>IFERROR(F13/G13-1,"n/a")</f>
        <v>0.23376623376623384</v>
      </c>
      <c r="L13" s="64" t="str">
        <f t="shared" ref="L13:L28" si="0">IFERROR(F13/H13-1,"n/a")</f>
        <v>n/a</v>
      </c>
      <c r="M13" s="64" t="str">
        <f>IFERROR(F13/I13-1,"n/a")</f>
        <v>n/a</v>
      </c>
      <c r="N13" s="60">
        <f>IFERROR(F13/J13-1,"n/a")</f>
        <v>5.555555555555558E-2</v>
      </c>
      <c r="O13" s="68">
        <f>'May-23'!O13+'June-23'!F13</f>
        <v>853</v>
      </c>
      <c r="P13" s="68">
        <f>'May-23'!$P$13+G13</f>
        <v>826</v>
      </c>
      <c r="Q13" s="68">
        <f>'May-23'!Q13+'June-23'!H13</f>
        <v>0</v>
      </c>
      <c r="R13" s="68">
        <f>'May-23'!R13+'June-23'!I13</f>
        <v>551</v>
      </c>
      <c r="S13" s="68">
        <f>'May-23'!S13+'June-23'!J13</f>
        <v>825</v>
      </c>
      <c r="T13" s="64">
        <f>IFERROR(O13/P13-1,"n/a")</f>
        <v>3.2687651331719136E-2</v>
      </c>
      <c r="U13" s="64" t="str">
        <f>IFERROR(O13/Q13-1,"n/a")</f>
        <v>n/a</v>
      </c>
      <c r="V13" s="64">
        <f>IFERROR(O13/R13-1,"n/a")</f>
        <v>0.5480943738656987</v>
      </c>
      <c r="W13" s="60">
        <f>IFERROR(O13/S13-1,"n/a")</f>
        <v>3.3939393939393936E-2</v>
      </c>
      <c r="X13" s="68">
        <v>1486</v>
      </c>
      <c r="Y13" s="68">
        <v>522</v>
      </c>
      <c r="Z13" s="70">
        <v>551</v>
      </c>
      <c r="AA13" s="78">
        <v>1591</v>
      </c>
      <c r="AB13" s="123"/>
      <c r="AC13" s="123"/>
    </row>
    <row r="14" spans="1:29" s="124" customFormat="1" ht="10.5">
      <c r="A14" s="123"/>
      <c r="B14" s="128"/>
      <c r="C14" s="33"/>
      <c r="D14" s="26" t="s">
        <v>11</v>
      </c>
      <c r="E14" s="32"/>
      <c r="F14" s="73">
        <v>359885</v>
      </c>
      <c r="G14" s="71">
        <v>251675</v>
      </c>
      <c r="H14" s="71">
        <v>0</v>
      </c>
      <c r="I14" s="71">
        <v>0</v>
      </c>
      <c r="J14" s="71">
        <v>303053</v>
      </c>
      <c r="K14" s="64">
        <f>IFERROR(F14/G14-1,"n/a")</f>
        <v>0.42995927287175917</v>
      </c>
      <c r="L14" s="64" t="str">
        <f t="shared" si="0"/>
        <v>n/a</v>
      </c>
      <c r="M14" s="64" t="str">
        <f>IFERROR(F14/I14-1,"n/a")</f>
        <v>n/a</v>
      </c>
      <c r="N14" s="60">
        <f>IFERROR(F14/J14-1,"n/a")</f>
        <v>0.1875315538866138</v>
      </c>
      <c r="O14" s="68">
        <f>'May-23'!$O$14+F14</f>
        <v>2701062</v>
      </c>
      <c r="P14" s="68">
        <f>'May-23'!P14+'June-23'!G14</f>
        <v>1544089</v>
      </c>
      <c r="Q14" s="68">
        <f>'May-23'!Q14+'June-23'!H14</f>
        <v>0</v>
      </c>
      <c r="R14" s="68">
        <f>'May-23'!R14+'June-23'!I14</f>
        <v>1092884</v>
      </c>
      <c r="S14" s="68">
        <f>'May-23'!S14+'June-23'!J14</f>
        <v>2451255</v>
      </c>
      <c r="T14" s="64">
        <f>IFERROR(O14/P14-1,"n/a")</f>
        <v>0.74929165352515303</v>
      </c>
      <c r="U14" s="64" t="str">
        <f>IFERROR(O14/Q14-1,"n/a")</f>
        <v>n/a</v>
      </c>
      <c r="V14" s="64">
        <f>IFERROR(O14/R14-1,"n/a")</f>
        <v>1.4714992625017844</v>
      </c>
      <c r="W14" s="60">
        <f>IFERROR(O14/S14-1,"n/a")</f>
        <v>0.10190983802174802</v>
      </c>
      <c r="X14" s="68">
        <v>3592413</v>
      </c>
      <c r="Y14" s="68">
        <v>768312</v>
      </c>
      <c r="Z14" s="70">
        <v>1092884</v>
      </c>
      <c r="AA14" s="78">
        <v>4592479</v>
      </c>
      <c r="AB14" s="123"/>
      <c r="AC14" s="123"/>
    </row>
    <row r="15" spans="1:29" s="124" customFormat="1" ht="10.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5">
      <c r="A16" s="123"/>
      <c r="B16" s="128"/>
      <c r="C16" s="33"/>
      <c r="D16" s="26" t="s">
        <v>5</v>
      </c>
      <c r="E16" s="32"/>
      <c r="F16" s="74">
        <v>73</v>
      </c>
      <c r="G16" s="71">
        <v>89</v>
      </c>
      <c r="H16" s="71">
        <v>17</v>
      </c>
      <c r="I16" s="71">
        <v>0</v>
      </c>
      <c r="J16" s="71">
        <v>71</v>
      </c>
      <c r="K16" s="64">
        <f>IFERROR(F16/G16-1,"n/a")</f>
        <v>-0.1797752808988764</v>
      </c>
      <c r="L16" s="64">
        <f t="shared" si="0"/>
        <v>3.2941176470588234</v>
      </c>
      <c r="M16" s="64" t="str">
        <f>IFERROR(F16/I16-1,"n/a")</f>
        <v>n/a</v>
      </c>
      <c r="N16" s="60">
        <f>IFERROR(F16/J16-1,"n/a")</f>
        <v>2.8169014084507005E-2</v>
      </c>
      <c r="O16" s="68">
        <f>'May-23'!$O$16+F16</f>
        <v>216</v>
      </c>
      <c r="P16" s="68">
        <f>'May-23'!P16+'June-23'!G16</f>
        <v>252</v>
      </c>
      <c r="Q16" s="68">
        <f>'May-23'!Q16+'June-23'!H16</f>
        <v>51</v>
      </c>
      <c r="R16" s="68">
        <f>'May-23'!R16+'June-23'!I16</f>
        <v>10</v>
      </c>
      <c r="S16" s="68">
        <f>'May-23'!S16+'June-23'!J16</f>
        <v>216</v>
      </c>
      <c r="T16" s="64">
        <f>IFERROR(O16/P16-1,"n/a")</f>
        <v>-0.1428571428571429</v>
      </c>
      <c r="U16" s="64">
        <f>IFERROR(O16/Q16-1,"n/a")</f>
        <v>3.2352941176470589</v>
      </c>
      <c r="V16" s="64">
        <f>IFERROR(O16/R16-1,"n/a")</f>
        <v>20.6</v>
      </c>
      <c r="W16" s="60">
        <f>IFERROR(O16/S16-1,"n/a")</f>
        <v>0</v>
      </c>
      <c r="X16" s="68">
        <v>572</v>
      </c>
      <c r="Y16" s="68">
        <v>202</v>
      </c>
      <c r="Z16" s="70">
        <v>54</v>
      </c>
      <c r="AA16" s="78">
        <v>586</v>
      </c>
      <c r="AB16" s="123"/>
      <c r="AC16" s="123"/>
    </row>
    <row r="17" spans="1:29" s="124" customFormat="1" ht="10.5">
      <c r="A17" s="123"/>
      <c r="B17" s="128"/>
      <c r="C17" s="33"/>
      <c r="D17" s="26" t="s">
        <v>11</v>
      </c>
      <c r="E17" s="32"/>
      <c r="F17" s="74">
        <v>224892</v>
      </c>
      <c r="G17" s="71">
        <v>121649</v>
      </c>
      <c r="H17" s="71">
        <v>24481</v>
      </c>
      <c r="I17" s="71">
        <v>0</v>
      </c>
      <c r="J17" s="71">
        <v>165399</v>
      </c>
      <c r="K17" s="64">
        <f>IFERROR(F17/G17-1,"n/a")</f>
        <v>0.84869583802579562</v>
      </c>
      <c r="L17" s="64">
        <f t="shared" si="0"/>
        <v>8.1863894448756174</v>
      </c>
      <c r="M17" s="64" t="str">
        <f>IFERROR(F17/I17-1,"n/a")</f>
        <v>n/a</v>
      </c>
      <c r="N17" s="60">
        <f>IFERROR(F17/J17-1,"n/a")</f>
        <v>0.35969383128072119</v>
      </c>
      <c r="O17" s="68">
        <f>'May-23'!O17+'June-23'!F17</f>
        <v>576378</v>
      </c>
      <c r="P17" s="68">
        <f>'May-23'!P17+'June-23'!G17</f>
        <v>300562</v>
      </c>
      <c r="Q17" s="68">
        <f>'May-23'!Q17+'June-23'!H17</f>
        <v>65067</v>
      </c>
      <c r="R17" s="68">
        <f>'May-23'!R17+'June-23'!I17</f>
        <v>41113</v>
      </c>
      <c r="S17" s="68">
        <f>'May-23'!S17+'June-23'!J17</f>
        <v>558503</v>
      </c>
      <c r="T17" s="64">
        <f>IFERROR(O17/P17-1,"n/a")</f>
        <v>0.9176675694199532</v>
      </c>
      <c r="U17" s="64">
        <f>IFERROR(O17/Q17-1,"n/a")</f>
        <v>7.8582230623818532</v>
      </c>
      <c r="V17" s="64">
        <f>IFERROR(O17/R17-1,"n/a")</f>
        <v>13.019361272590178</v>
      </c>
      <c r="W17" s="60">
        <f>IFERROR(O17/S17-1,"n/a")</f>
        <v>3.2005199613968083E-2</v>
      </c>
      <c r="X17" s="68">
        <v>965963</v>
      </c>
      <c r="Y17" s="68">
        <v>301521</v>
      </c>
      <c r="Z17" s="70">
        <v>70675</v>
      </c>
      <c r="AA17" s="78">
        <v>1400932</v>
      </c>
      <c r="AB17" s="123"/>
      <c r="AC17" s="123"/>
    </row>
    <row r="18" spans="1:29" s="124" customFormat="1" ht="10.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5">
      <c r="A19" s="123"/>
      <c r="B19" s="128"/>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3"/>
      <c r="AC19" s="123"/>
    </row>
    <row r="20" spans="1:29" s="124" customFormat="1" ht="10.5">
      <c r="A20" s="123"/>
      <c r="B20" s="128"/>
      <c r="C20" s="33"/>
      <c r="D20" s="26" t="s">
        <v>11</v>
      </c>
      <c r="E20" s="32"/>
      <c r="F20" s="73">
        <f>132170+37144</f>
        <v>169314</v>
      </c>
      <c r="G20" s="71">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3"/>
      <c r="AC20" s="123"/>
    </row>
    <row r="21" spans="1:29" s="124" customFormat="1" ht="10.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5">
      <c r="A22" s="123"/>
      <c r="B22" s="128"/>
      <c r="C22" s="33"/>
      <c r="D22" s="26" t="s">
        <v>5</v>
      </c>
      <c r="E22" s="34"/>
      <c r="F22" s="74">
        <v>88</v>
      </c>
      <c r="G22" s="71">
        <v>69</v>
      </c>
      <c r="H22" s="71">
        <v>4</v>
      </c>
      <c r="I22" s="71">
        <v>0</v>
      </c>
      <c r="J22" s="71">
        <v>70</v>
      </c>
      <c r="K22" s="64">
        <f>IFERROR(F22/G22-1,"n/a")</f>
        <v>0.2753623188405796</v>
      </c>
      <c r="L22" s="64">
        <f t="shared" si="0"/>
        <v>21</v>
      </c>
      <c r="M22" s="64" t="str">
        <f>IFERROR(F22/I22-1,"n/a")</f>
        <v>n/a</v>
      </c>
      <c r="N22" s="60">
        <f t="shared" si="1"/>
        <v>0.25714285714285712</v>
      </c>
      <c r="O22" s="68">
        <f>'May-23'!O22+'June-23'!F22</f>
        <v>695</v>
      </c>
      <c r="P22" s="68">
        <f>'May-23'!P22+'June-23'!G22</f>
        <v>325</v>
      </c>
      <c r="Q22" s="68">
        <f>'May-23'!Q22+'June-23'!H22</f>
        <v>4</v>
      </c>
      <c r="R22" s="68">
        <f>'May-23'!R22+'June-23'!I22</f>
        <v>205</v>
      </c>
      <c r="S22" s="68">
        <f>'May-23'!S22+'June-23'!J22</f>
        <v>596</v>
      </c>
      <c r="T22" s="64">
        <f>IFERROR(O22/P22-1,"n/a")</f>
        <v>1.1384615384615384</v>
      </c>
      <c r="U22" s="64">
        <f>IFERROR(O22/Q22-1,"n/a")</f>
        <v>172.75</v>
      </c>
      <c r="V22" s="64">
        <f>IFERROR(O22/R22-1,"n/a")</f>
        <v>2.3902439024390243</v>
      </c>
      <c r="W22" s="60">
        <f>IFERROR(O22/S22-1,"n/a")</f>
        <v>0.16610738255033564</v>
      </c>
      <c r="X22" s="68">
        <v>895</v>
      </c>
      <c r="Y22" s="68">
        <v>283</v>
      </c>
      <c r="Z22" s="70">
        <v>43</v>
      </c>
      <c r="AA22" s="78">
        <v>827</v>
      </c>
      <c r="AB22" s="123"/>
      <c r="AC22" s="123"/>
    </row>
    <row r="23" spans="1:29" s="124" customFormat="1" ht="10.5">
      <c r="A23" s="123"/>
      <c r="B23" s="128"/>
      <c r="C23" s="33"/>
      <c r="D23" s="26" t="s">
        <v>11</v>
      </c>
      <c r="E23" s="32"/>
      <c r="F23" s="73">
        <v>334459</v>
      </c>
      <c r="G23" s="71">
        <v>183895</v>
      </c>
      <c r="H23" s="71">
        <v>4923</v>
      </c>
      <c r="I23" s="71">
        <v>0</v>
      </c>
      <c r="J23" s="71">
        <v>275367</v>
      </c>
      <c r="K23" s="64">
        <f>IFERROR(F23/G23-1,"n/a")</f>
        <v>0.81874983006607027</v>
      </c>
      <c r="L23" s="64">
        <f t="shared" si="0"/>
        <v>66.93804590696729</v>
      </c>
      <c r="M23" s="64" t="str">
        <f>IFERROR(F23/I23-1,"n/a")</f>
        <v>n/a</v>
      </c>
      <c r="N23" s="60">
        <f t="shared" si="1"/>
        <v>0.2145936150664387</v>
      </c>
      <c r="O23" s="68">
        <f>'May-23'!O23+'June-23'!F23</f>
        <v>1893954</v>
      </c>
      <c r="P23" s="68">
        <f>'May-23'!P23+'June-23'!G23</f>
        <v>536176</v>
      </c>
      <c r="Q23" s="68">
        <f>'May-23'!Q23+'June-23'!H23</f>
        <v>4923</v>
      </c>
      <c r="R23" s="68">
        <f>'May-23'!R23+'June-23'!I23</f>
        <v>545974</v>
      </c>
      <c r="S23" s="68">
        <f>'May-23'!S23+'June-23'!J23</f>
        <v>1708367</v>
      </c>
      <c r="T23" s="64">
        <f>IFERROR(O23/P23-1,"n/a")</f>
        <v>2.5323363970039687</v>
      </c>
      <c r="U23" s="64">
        <f>IFERROR(O23/Q23-1,"n/a")</f>
        <v>383.7154174283973</v>
      </c>
      <c r="V23" s="64">
        <f>IFERROR(O23/R23-1,"n/a")</f>
        <v>2.4689454076567747</v>
      </c>
      <c r="W23" s="60">
        <f>IFERROR(O23/S23-1,"n/a")</f>
        <v>0.10863415179525249</v>
      </c>
      <c r="X23" s="68">
        <v>2165161</v>
      </c>
      <c r="Y23" s="68">
        <v>465109</v>
      </c>
      <c r="Z23" s="70">
        <v>140552</v>
      </c>
      <c r="AA23" s="78">
        <v>2552942</v>
      </c>
      <c r="AB23" s="123"/>
      <c r="AC23" s="123"/>
    </row>
    <row r="24" spans="1:29" s="124" customFormat="1" ht="10.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5">
      <c r="B25" s="128"/>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68">
        <v>0</v>
      </c>
      <c r="AA25" s="78">
        <v>16</v>
      </c>
      <c r="AB25" s="123"/>
      <c r="AC25" s="123"/>
    </row>
    <row r="26" spans="1:29" s="124" customFormat="1" ht="10.5">
      <c r="A26" s="123"/>
      <c r="B26" s="128"/>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68">
        <v>0</v>
      </c>
      <c r="AA26" s="78">
        <v>20248</v>
      </c>
      <c r="AB26" s="123"/>
      <c r="AC26" s="123"/>
    </row>
    <row r="27" spans="1:29" s="124" customFormat="1" ht="10.9" thickBot="1">
      <c r="A27" s="123"/>
      <c r="B27" s="128"/>
      <c r="C27" s="35" t="s">
        <v>12</v>
      </c>
      <c r="D27" s="36"/>
      <c r="E27" s="37"/>
      <c r="F27" s="75">
        <f t="shared" ref="F27:J28" si="2">F13+F16+F19+F22+F25</f>
        <v>347</v>
      </c>
      <c r="G27" s="75">
        <f t="shared" si="2"/>
        <v>327</v>
      </c>
      <c r="H27" s="75">
        <f t="shared" si="2"/>
        <v>21</v>
      </c>
      <c r="I27" s="75">
        <f t="shared" si="2"/>
        <v>0</v>
      </c>
      <c r="J27" s="75">
        <f t="shared" si="2"/>
        <v>278</v>
      </c>
      <c r="K27" s="66">
        <f>IFERROR(F27/G27-1,"n/a")</f>
        <v>6.1162079510703293E-2</v>
      </c>
      <c r="L27" s="66">
        <f t="shared" si="0"/>
        <v>15.523809523809526</v>
      </c>
      <c r="M27" s="66" t="str">
        <f>IFERROR(F27/I27-1,"n/a")</f>
        <v>n/a</v>
      </c>
      <c r="N27" s="62">
        <f t="shared" si="1"/>
        <v>0.24820143884892087</v>
      </c>
      <c r="O27" s="75">
        <f t="shared" ref="O27:S28" si="3">O13+O16+O19+O22+O25</f>
        <v>2028</v>
      </c>
      <c r="P27" s="75">
        <f t="shared" si="3"/>
        <v>1634</v>
      </c>
      <c r="Q27" s="75">
        <f t="shared" si="3"/>
        <v>58</v>
      </c>
      <c r="R27" s="75">
        <f t="shared" si="3"/>
        <v>769</v>
      </c>
      <c r="S27" s="75">
        <f t="shared" si="3"/>
        <v>1751</v>
      </c>
      <c r="T27" s="66">
        <f>IFERROR(O27/P27-1,"n/a")</f>
        <v>0.24112607099143202</v>
      </c>
      <c r="U27" s="66">
        <f>IFERROR(O27/Q27-1,"n/a")</f>
        <v>33.96551724137931</v>
      </c>
      <c r="V27" s="66">
        <f>IFERROR(O27/R27-1,"n/a")</f>
        <v>1.6371911573472042</v>
      </c>
      <c r="W27" s="62">
        <f>IFERROR(O27/S27-1,"n/a")</f>
        <v>0.15819531696173605</v>
      </c>
      <c r="X27" s="75">
        <f>X13+X16+X19+X22+X25</f>
        <v>3620</v>
      </c>
      <c r="Y27" s="46">
        <f t="shared" ref="Y27:AA28" si="4">Y13+Y16+Y19+Y22+Y25</f>
        <v>1054</v>
      </c>
      <c r="Z27" s="46">
        <f t="shared" si="4"/>
        <v>657</v>
      </c>
      <c r="AA27" s="80">
        <f t="shared" si="4"/>
        <v>3310</v>
      </c>
      <c r="AB27" s="123"/>
      <c r="AC27" s="123"/>
    </row>
    <row r="28" spans="1:29" s="124" customFormat="1" ht="11.25" thickTop="1" thickBot="1">
      <c r="A28" s="123"/>
      <c r="B28" s="128"/>
      <c r="C28" s="38" t="s">
        <v>13</v>
      </c>
      <c r="D28" s="39"/>
      <c r="E28" s="40"/>
      <c r="F28" s="76">
        <f t="shared" si="2"/>
        <v>1097755</v>
      </c>
      <c r="G28" s="76">
        <f t="shared" si="2"/>
        <v>677800</v>
      </c>
      <c r="H28" s="76">
        <f t="shared" si="2"/>
        <v>29404</v>
      </c>
      <c r="I28" s="76">
        <f t="shared" si="2"/>
        <v>2213</v>
      </c>
      <c r="J28" s="76">
        <f t="shared" si="2"/>
        <v>828495</v>
      </c>
      <c r="K28" s="67">
        <f>IFERROR(F28/G28-1,"n/a")</f>
        <v>0.61958542342874012</v>
      </c>
      <c r="L28" s="67">
        <f t="shared" si="0"/>
        <v>36.333526050877431</v>
      </c>
      <c r="M28" s="67">
        <f>IFERROR(F28/I28-1,"n/a")</f>
        <v>495.04835065521917</v>
      </c>
      <c r="N28" s="63">
        <f t="shared" si="1"/>
        <v>0.32499894386809824</v>
      </c>
      <c r="O28" s="76">
        <f t="shared" si="3"/>
        <v>5578761</v>
      </c>
      <c r="P28" s="76">
        <f t="shared" si="3"/>
        <v>2626569</v>
      </c>
      <c r="Q28" s="76">
        <f t="shared" si="3"/>
        <v>69990</v>
      </c>
      <c r="R28" s="76">
        <f t="shared" si="3"/>
        <v>1683937</v>
      </c>
      <c r="S28" s="76">
        <f t="shared" si="3"/>
        <v>4915134</v>
      </c>
      <c r="T28" s="67">
        <f>IFERROR(O28/P28-1,"n/a")</f>
        <v>1.1239727568550455</v>
      </c>
      <c r="U28" s="67">
        <f>IFERROR(O28/Q28-1,"n/a")</f>
        <v>78.707972567509643</v>
      </c>
      <c r="V28" s="67">
        <f>IFERROR(O28/R28-1,"n/a")</f>
        <v>2.3129273838629354</v>
      </c>
      <c r="W28" s="63">
        <f>IFERROR(O28/S28-1,"n/a")</f>
        <v>0.13501707176243816</v>
      </c>
      <c r="X28" s="76">
        <f>X14+X17+X20+X23+X26</f>
        <v>7626669</v>
      </c>
      <c r="Y28" s="47">
        <f t="shared" si="4"/>
        <v>1552483</v>
      </c>
      <c r="Z28" s="47">
        <f t="shared" si="4"/>
        <v>1314158</v>
      </c>
      <c r="AA28" s="81">
        <f t="shared" si="4"/>
        <v>9152531</v>
      </c>
      <c r="AB28" s="123"/>
      <c r="AC28" s="123"/>
    </row>
    <row r="29" spans="1:29" s="124" customFormat="1" ht="10.9"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5">
      <c r="A33" s="123"/>
      <c r="B33" s="123"/>
      <c r="C33" s="27" t="s">
        <v>7</v>
      </c>
      <c r="D33" s="28"/>
      <c r="E33" s="28"/>
      <c r="F33" s="157" t="str">
        <f>F9</f>
        <v>June</v>
      </c>
      <c r="G33" s="157"/>
      <c r="H33" s="157"/>
      <c r="I33" s="157"/>
      <c r="J33" s="157"/>
      <c r="K33" s="157"/>
      <c r="L33" s="157"/>
      <c r="M33" s="157"/>
      <c r="N33" s="158"/>
      <c r="O33" s="160" t="s">
        <v>124</v>
      </c>
      <c r="P33" s="161"/>
      <c r="Q33" s="161"/>
      <c r="R33" s="161"/>
      <c r="S33" s="161"/>
      <c r="T33" s="161"/>
      <c r="U33" s="161"/>
      <c r="V33" s="161"/>
      <c r="W33" s="162"/>
      <c r="X33" s="156" t="s">
        <v>58</v>
      </c>
      <c r="Y33" s="157"/>
      <c r="Z33" s="157"/>
      <c r="AA33" s="159"/>
    </row>
    <row r="34" spans="1:29" s="124" customFormat="1" ht="10.5">
      <c r="A34" s="123"/>
      <c r="B34" s="123"/>
      <c r="C34" s="29"/>
      <c r="D34" s="30"/>
      <c r="E34" s="30"/>
      <c r="F34" s="151"/>
      <c r="G34" s="152"/>
      <c r="H34" s="152"/>
      <c r="I34" s="152"/>
      <c r="J34" s="152"/>
      <c r="K34" s="152"/>
      <c r="L34" s="152"/>
      <c r="M34" s="152"/>
      <c r="N34" s="153"/>
      <c r="O34" s="151"/>
      <c r="P34" s="152"/>
      <c r="Q34" s="152"/>
      <c r="R34" s="152"/>
      <c r="S34" s="152"/>
      <c r="T34" s="152"/>
      <c r="U34" s="152"/>
      <c r="V34" s="152"/>
      <c r="W34" s="153"/>
      <c r="X34" s="151"/>
      <c r="Y34" s="152"/>
      <c r="Z34" s="152"/>
      <c r="AA34" s="153"/>
    </row>
    <row r="35" spans="1:29" s="124" customFormat="1" ht="20.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5">
      <c r="A37" s="123"/>
      <c r="B37" s="123"/>
      <c r="C37" s="33"/>
      <c r="D37" s="26" t="s">
        <v>5</v>
      </c>
      <c r="E37" s="32"/>
      <c r="F37" s="74">
        <f t="shared" ref="F37:J38" si="5">F13</f>
        <v>95</v>
      </c>
      <c r="G37" s="74">
        <f t="shared" si="5"/>
        <v>77</v>
      </c>
      <c r="H37" s="74">
        <f t="shared" si="5"/>
        <v>0</v>
      </c>
      <c r="I37" s="74">
        <f t="shared" si="5"/>
        <v>0</v>
      </c>
      <c r="J37" s="74">
        <f t="shared" si="5"/>
        <v>90</v>
      </c>
      <c r="K37" s="64">
        <f>IFERROR(F37/G37-1,"n/a")</f>
        <v>0.23376623376623384</v>
      </c>
      <c r="L37" s="64" t="str">
        <f>IFERROR(F37/H37-1,"n/a")</f>
        <v>n/a</v>
      </c>
      <c r="M37" s="64" t="str">
        <f>IFERROR(F37/I37-1,"n/a")</f>
        <v>n/a</v>
      </c>
      <c r="N37" s="60">
        <f>IFERROR(F37/J37-1,"n/a")</f>
        <v>5.555555555555558E-2</v>
      </c>
      <c r="O37" s="74">
        <f>'May-23'!O37+'June-23'!F37</f>
        <v>323</v>
      </c>
      <c r="P37" s="74">
        <f>'May-23'!P37+'June-23'!G37</f>
        <v>296</v>
      </c>
      <c r="Q37" s="74">
        <f>'May-23'!Q37+'June-23'!H37</f>
        <v>0</v>
      </c>
      <c r="R37" s="74">
        <f>'May-23'!R37+'June-23'!I37</f>
        <v>42</v>
      </c>
      <c r="S37" s="74">
        <f>'May-23'!S37+'June-23'!J37</f>
        <v>309</v>
      </c>
      <c r="T37" s="120">
        <f>IFERROR(O37/P37-1,"n/a")</f>
        <v>9.1216216216216228E-2</v>
      </c>
      <c r="U37" s="120" t="str">
        <f>IFERROR(O37/Q37-1,"n/a")</f>
        <v>n/a</v>
      </c>
      <c r="V37" s="120">
        <f>IFERROR(O37/R37-1,"n/a")</f>
        <v>6.6904761904761907</v>
      </c>
      <c r="W37" s="121">
        <f>IFERROR(O37/S37-1,"n/a")</f>
        <v>4.5307443365695699E-2</v>
      </c>
      <c r="X37" s="89">
        <v>1486</v>
      </c>
      <c r="Y37" s="89">
        <v>1052</v>
      </c>
      <c r="Z37" s="70">
        <v>551</v>
      </c>
      <c r="AA37" s="78">
        <v>1584</v>
      </c>
      <c r="AC37" s="123"/>
    </row>
    <row r="38" spans="1:29" s="124" customFormat="1" ht="10.5">
      <c r="A38" s="123"/>
      <c r="B38" s="123"/>
      <c r="C38" s="33"/>
      <c r="D38" s="26" t="s">
        <v>11</v>
      </c>
      <c r="E38" s="32"/>
      <c r="F38" s="74">
        <f t="shared" si="5"/>
        <v>359885</v>
      </c>
      <c r="G38" s="74">
        <f t="shared" si="5"/>
        <v>251675</v>
      </c>
      <c r="H38" s="74">
        <f t="shared" si="5"/>
        <v>0</v>
      </c>
      <c r="I38" s="74">
        <f t="shared" si="5"/>
        <v>0</v>
      </c>
      <c r="J38" s="74">
        <f t="shared" si="5"/>
        <v>303053</v>
      </c>
      <c r="K38" s="64">
        <f>IFERROR(F38/G38-1,"n/a")</f>
        <v>0.42995927287175917</v>
      </c>
      <c r="L38" s="64" t="str">
        <f>IFERROR(F38/H38-1,"n/a")</f>
        <v>n/a</v>
      </c>
      <c r="M38" s="64" t="str">
        <f>IFERROR(F38/I38-1,"n/a")</f>
        <v>n/a</v>
      </c>
      <c r="N38" s="60">
        <f>IFERROR(F38/J38-1,"n/a")</f>
        <v>0.1875315538866138</v>
      </c>
      <c r="O38" s="74">
        <f>'May-23'!O38+'June-23'!F38</f>
        <v>1162878</v>
      </c>
      <c r="P38" s="74">
        <f>'May-23'!P38+'June-23'!G38</f>
        <v>784431</v>
      </c>
      <c r="Q38" s="74">
        <f>'May-23'!Q38+'June-23'!H38</f>
        <v>0</v>
      </c>
      <c r="R38" s="74">
        <f>'May-23'!R38+'June-23'!I38</f>
        <v>0</v>
      </c>
      <c r="S38" s="74">
        <f>'May-23'!S38+'June-23'!J38</f>
        <v>1000151</v>
      </c>
      <c r="T38" s="120">
        <f>IFERROR(O38/P38-1,"n/a")</f>
        <v>0.48244778699464952</v>
      </c>
      <c r="U38" s="120" t="str">
        <f>IFERROR(O38/Q38-1,"n/a")</f>
        <v>n/a</v>
      </c>
      <c r="V38" s="120" t="str">
        <f>IFERROR(O38/R38-1,"n/a")</f>
        <v>n/a</v>
      </c>
      <c r="W38" s="121">
        <f>IFERROR(O38/S38-1,"n/a")</f>
        <v>0.16270243193277811</v>
      </c>
      <c r="X38" s="89">
        <v>4370939</v>
      </c>
      <c r="Y38" s="89">
        <v>1527970</v>
      </c>
      <c r="Z38" s="84">
        <v>1092884</v>
      </c>
      <c r="AA38" s="78">
        <v>4234259</v>
      </c>
      <c r="AC38" s="123"/>
    </row>
    <row r="39" spans="1:29" s="124" customFormat="1" ht="10.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5">
      <c r="A40" s="123"/>
      <c r="B40" s="123"/>
      <c r="C40" s="33"/>
      <c r="D40" s="26" t="s">
        <v>5</v>
      </c>
      <c r="E40" s="32"/>
      <c r="F40" s="74">
        <f t="shared" ref="F40:J41" si="6">F16</f>
        <v>73</v>
      </c>
      <c r="G40" s="74">
        <f t="shared" si="6"/>
        <v>89</v>
      </c>
      <c r="H40" s="74">
        <f t="shared" si="6"/>
        <v>17</v>
      </c>
      <c r="I40" s="74">
        <f t="shared" si="6"/>
        <v>0</v>
      </c>
      <c r="J40" s="74">
        <f t="shared" si="6"/>
        <v>71</v>
      </c>
      <c r="K40" s="64">
        <f>IFERROR(F40/G40-1,"n/a")</f>
        <v>-0.1797752808988764</v>
      </c>
      <c r="L40" s="64">
        <f>IFERROR(F40/H40-1,"n/a")</f>
        <v>3.2941176470588234</v>
      </c>
      <c r="M40" s="64" t="str">
        <f>IFERROR(F40/I40-1,"n/a")</f>
        <v>n/a</v>
      </c>
      <c r="N40" s="60">
        <f>IFERROR(F40/J40-1,"n/a")</f>
        <v>2.8169014084507005E-2</v>
      </c>
      <c r="O40" s="74">
        <f>'May-23'!O40+'June-23'!F40</f>
        <v>189</v>
      </c>
      <c r="P40" s="74">
        <f>'May-23'!P40+'June-23'!G40</f>
        <v>216</v>
      </c>
      <c r="Q40" s="74">
        <f>'May-23'!Q40+'June-23'!H40</f>
        <v>39</v>
      </c>
      <c r="R40" s="74">
        <f>'May-23'!R40+'June-23'!I40</f>
        <v>0</v>
      </c>
      <c r="S40" s="74">
        <f>'May-23'!S40+'June-23'!J40</f>
        <v>193</v>
      </c>
      <c r="T40" s="120">
        <f>IFERROR(O40/P40-1,"n/a")</f>
        <v>-0.125</v>
      </c>
      <c r="U40" s="120">
        <f>IFERROR(O40/Q40-1,"n/a")</f>
        <v>3.8461538461538458</v>
      </c>
      <c r="V40" s="120" t="str">
        <f>IFERROR(O40/R40-1,"n/a")</f>
        <v>n/a</v>
      </c>
      <c r="W40" s="121">
        <f>IFERROR(O40/S40-1,"n/a")</f>
        <v>-2.0725388601036232E-2</v>
      </c>
      <c r="X40" s="89">
        <v>563</v>
      </c>
      <c r="Y40" s="89">
        <v>226</v>
      </c>
      <c r="Z40" s="70">
        <v>66</v>
      </c>
      <c r="AA40" s="78">
        <v>573</v>
      </c>
      <c r="AC40" s="123"/>
    </row>
    <row r="41" spans="1:29" s="124" customFormat="1" ht="10.5">
      <c r="A41" s="123"/>
      <c r="B41" s="123"/>
      <c r="C41" s="33"/>
      <c r="D41" s="26" t="s">
        <v>11</v>
      </c>
      <c r="E41" s="32"/>
      <c r="F41" s="74">
        <f t="shared" si="6"/>
        <v>224892</v>
      </c>
      <c r="G41" s="74">
        <f t="shared" si="6"/>
        <v>121649</v>
      </c>
      <c r="H41" s="74">
        <f t="shared" si="6"/>
        <v>24481</v>
      </c>
      <c r="I41" s="74">
        <f t="shared" si="6"/>
        <v>0</v>
      </c>
      <c r="J41" s="74">
        <f t="shared" si="6"/>
        <v>165399</v>
      </c>
      <c r="K41" s="64">
        <f>IFERROR(F41/G41-1,"n/a")</f>
        <v>0.84869583802579562</v>
      </c>
      <c r="L41" s="64">
        <f>IFERROR(F41/H41-1,"n/a")</f>
        <v>8.1863894448756174</v>
      </c>
      <c r="M41" s="64" t="str">
        <f>IFERROR(F41/I41-1,"n/a")</f>
        <v>n/a</v>
      </c>
      <c r="N41" s="60">
        <f>IFERROR(F41/J41-1,"n/a")</f>
        <v>0.35969383128072119</v>
      </c>
      <c r="O41" s="74">
        <f>'May-23'!O41+'June-23'!F41</f>
        <v>493323</v>
      </c>
      <c r="P41" s="74">
        <f>'May-23'!P41+'June-23'!G41</f>
        <v>264054</v>
      </c>
      <c r="Q41" s="74">
        <f>'May-23'!Q41+'June-23'!H41</f>
        <v>54964</v>
      </c>
      <c r="R41" s="74">
        <f>'May-23'!R41+'June-23'!I41</f>
        <v>0</v>
      </c>
      <c r="S41" s="74">
        <f>'May-23'!S41+'June-23'!J41</f>
        <v>478129</v>
      </c>
      <c r="T41" s="120">
        <f>IFERROR(O41/P41-1,"n/a")</f>
        <v>0.86826558204003734</v>
      </c>
      <c r="U41" s="120">
        <f>IFERROR(O41/Q41-1,"n/a")</f>
        <v>7.9753838876355427</v>
      </c>
      <c r="V41" s="120" t="str">
        <f>IFERROR(O41/R41-1,"n/a")</f>
        <v>n/a</v>
      </c>
      <c r="W41" s="121">
        <f>IFERROR(O41/S41-1,"n/a")</f>
        <v>3.1778034798140231E-2</v>
      </c>
      <c r="X41" s="89">
        <v>1012510</v>
      </c>
      <c r="Y41" s="89">
        <v>327926</v>
      </c>
      <c r="Z41" s="84">
        <v>80778</v>
      </c>
      <c r="AA41" s="78">
        <v>1361671</v>
      </c>
      <c r="AC41" s="123"/>
    </row>
    <row r="42" spans="1:29" s="124" customFormat="1" ht="10.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5">
      <c r="A43" s="123"/>
      <c r="B43" s="123"/>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0">
        <f>IFERROR(O43/P43-1,"n/a")</f>
        <v>7.3732718894009119E-2</v>
      </c>
      <c r="U43" s="120">
        <f>IFERROR(O43/Q43-1,"n/a")</f>
        <v>76.666666666666671</v>
      </c>
      <c r="V43" s="120" t="str">
        <f>IFERROR(O43/R43-1,"n/a")</f>
        <v>n/a</v>
      </c>
      <c r="W43" s="121">
        <f>IFERROR(O43/S43-1,"n/a")</f>
        <v>1.33</v>
      </c>
      <c r="X43" s="89">
        <v>669</v>
      </c>
      <c r="Y43" s="89">
        <v>59</v>
      </c>
      <c r="Z43" s="70">
        <v>9</v>
      </c>
      <c r="AA43" s="78">
        <v>287</v>
      </c>
      <c r="AC43" s="123"/>
    </row>
    <row r="44" spans="1:29" s="124" customFormat="1" ht="10.5">
      <c r="A44" s="123"/>
      <c r="B44" s="123"/>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0">
        <f>IFERROR(O44/P44-1,"n/a")</f>
        <v>0.55709669068833345</v>
      </c>
      <c r="U44" s="120" t="str">
        <f>IFERROR(O44/Q44-1,"n/a")</f>
        <v>n/a</v>
      </c>
      <c r="V44" s="120">
        <f>IFERROR(O44/R44-1,"n/a")</f>
        <v>167.51965657478536</v>
      </c>
      <c r="W44" s="121">
        <f>IFERROR(O44/S44-1,"n/a")</f>
        <v>1.068431152869139</v>
      </c>
      <c r="X44" s="82">
        <f>709768+195488</f>
        <v>905256</v>
      </c>
      <c r="Y44" s="82">
        <v>20626</v>
      </c>
      <c r="Z44" s="84">
        <v>10047</v>
      </c>
      <c r="AA44" s="78">
        <v>581199</v>
      </c>
      <c r="AC44" s="123"/>
    </row>
    <row r="45" spans="1:29" s="124" customFormat="1" ht="10.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5">
      <c r="A46" s="123"/>
      <c r="B46" s="123"/>
      <c r="C46" s="33"/>
      <c r="D46" s="26" t="s">
        <v>5</v>
      </c>
      <c r="E46" s="34"/>
      <c r="F46" s="74">
        <f t="shared" ref="F46:J47" si="8">F22</f>
        <v>88</v>
      </c>
      <c r="G46" s="74">
        <f t="shared" si="8"/>
        <v>69</v>
      </c>
      <c r="H46" s="74">
        <f t="shared" si="8"/>
        <v>4</v>
      </c>
      <c r="I46" s="74">
        <f t="shared" si="8"/>
        <v>0</v>
      </c>
      <c r="J46" s="74">
        <f t="shared" si="8"/>
        <v>70</v>
      </c>
      <c r="K46" s="64">
        <f>IFERROR(F46/G46-1,"n/a")</f>
        <v>0.2753623188405796</v>
      </c>
      <c r="L46" s="64">
        <f>IFERROR(F46/H46-1,"n/a")</f>
        <v>21</v>
      </c>
      <c r="M46" s="64" t="str">
        <f>IFERROR(F46/I46-1,"n/a")</f>
        <v>n/a</v>
      </c>
      <c r="N46" s="60">
        <f>IFERROR(F46/J46-1,"n/a")</f>
        <v>0.25714285714285712</v>
      </c>
      <c r="O46" s="74">
        <f>'May-23'!O46+'June-23'!F46</f>
        <v>408</v>
      </c>
      <c r="P46" s="74">
        <f>'May-23'!P46+'June-23'!G46</f>
        <v>272</v>
      </c>
      <c r="Q46" s="74">
        <f>'May-23'!Q46+'June-23'!H46</f>
        <v>4</v>
      </c>
      <c r="R46" s="74">
        <f>'May-23'!R46+'June-23'!I46</f>
        <v>0</v>
      </c>
      <c r="S46" s="74">
        <f>'May-23'!S46+'June-23'!J46</f>
        <v>273</v>
      </c>
      <c r="T46" s="120">
        <f>IFERROR(O46/P46-1,"n/a")</f>
        <v>0.5</v>
      </c>
      <c r="U46" s="120">
        <f>IFERROR(O46/Q46-1,"n/a")</f>
        <v>101</v>
      </c>
      <c r="V46" s="120" t="str">
        <f>IFERROR(O46/R46-1,"n/a")</f>
        <v>n/a</v>
      </c>
      <c r="W46" s="121">
        <f>IFERROR(O46/S46-1,"n/a")</f>
        <v>0.49450549450549453</v>
      </c>
      <c r="X46" s="89">
        <v>1129</v>
      </c>
      <c r="Y46" s="89">
        <v>336</v>
      </c>
      <c r="Z46" s="84">
        <v>43</v>
      </c>
      <c r="AA46" s="78">
        <v>781</v>
      </c>
      <c r="AC46" s="123"/>
    </row>
    <row r="47" spans="1:29" s="124" customFormat="1" ht="10.5">
      <c r="A47" s="123"/>
      <c r="B47" s="123"/>
      <c r="C47" s="33"/>
      <c r="D47" s="26" t="s">
        <v>11</v>
      </c>
      <c r="E47" s="32"/>
      <c r="F47" s="74">
        <f t="shared" si="8"/>
        <v>334459</v>
      </c>
      <c r="G47" s="74">
        <f t="shared" si="8"/>
        <v>183895</v>
      </c>
      <c r="H47" s="74">
        <f t="shared" si="8"/>
        <v>4923</v>
      </c>
      <c r="I47" s="74">
        <f t="shared" si="8"/>
        <v>0</v>
      </c>
      <c r="J47" s="74">
        <f t="shared" si="8"/>
        <v>275367</v>
      </c>
      <c r="K47" s="64">
        <f>IFERROR(F47/G47-1,"n/a")</f>
        <v>0.81874983006607027</v>
      </c>
      <c r="L47" s="64">
        <f>IFERROR(F47/H47-1,"n/a")</f>
        <v>66.93804590696729</v>
      </c>
      <c r="M47" s="64" t="str">
        <f>IFERROR(F47/I47-1,"n/a")</f>
        <v>n/a</v>
      </c>
      <c r="N47" s="60">
        <f>IFERROR(F47/J47-1,"n/a")</f>
        <v>0.2145936150664387</v>
      </c>
      <c r="O47" s="74">
        <f>'May-23'!O47+'June-23'!F47</f>
        <v>1057680</v>
      </c>
      <c r="P47" s="74">
        <f>'May-23'!P47+'June-23'!G47</f>
        <v>467722</v>
      </c>
      <c r="Q47" s="74">
        <f>'May-23'!Q47+'June-23'!H47</f>
        <v>4923</v>
      </c>
      <c r="R47" s="74">
        <f>'May-23'!R47+'June-23'!I47</f>
        <v>0</v>
      </c>
      <c r="S47" s="74">
        <f>'May-23'!S47+'June-23'!J47</f>
        <v>788552</v>
      </c>
      <c r="T47" s="120">
        <f>IFERROR(O47/P47-1,"n/a")</f>
        <v>1.2613432765617181</v>
      </c>
      <c r="U47" s="120">
        <f>IFERROR(O47/Q47-1,"n/a")</f>
        <v>213.84460694698356</v>
      </c>
      <c r="V47" s="120" t="str">
        <f>IFERROR(O47/R47-1,"n/a")</f>
        <v>n/a</v>
      </c>
      <c r="W47" s="121">
        <f>IFERROR(O47/S47-1,"n/a")</f>
        <v>0.34129391593705938</v>
      </c>
      <c r="X47" s="82">
        <v>2932981</v>
      </c>
      <c r="Y47" s="82">
        <v>533563</v>
      </c>
      <c r="Z47" s="84">
        <v>140552</v>
      </c>
      <c r="AA47" s="78">
        <v>2441594</v>
      </c>
      <c r="AC47" s="123"/>
    </row>
    <row r="48" spans="1:29" s="124" customFormat="1" ht="10.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5">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0">
        <f>IFERROR(O49/P49-1,"n/a")</f>
        <v>3</v>
      </c>
      <c r="U49" s="120" t="str">
        <f>IFERROR(O49/Q49-1,"n/a")</f>
        <v>n/a</v>
      </c>
      <c r="V49" s="120" t="str">
        <f>IFERROR(O49/R49-1,"n/a")</f>
        <v>n/a</v>
      </c>
      <c r="W49" s="121">
        <f>IFERROR(O49/S49-1,"n/a")</f>
        <v>0</v>
      </c>
      <c r="X49" s="89">
        <v>9</v>
      </c>
      <c r="Y49" s="68">
        <v>0</v>
      </c>
      <c r="Z49" s="68">
        <v>0</v>
      </c>
      <c r="AA49" s="78">
        <v>16</v>
      </c>
      <c r="AC49" s="123"/>
    </row>
    <row r="50" spans="3:29" s="124" customFormat="1" ht="10.5">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0">
        <f>IFERROR(O50/P50-1,"n/a")</f>
        <v>3.3119644557283401</v>
      </c>
      <c r="U50" s="120" t="str">
        <f>IFERROR(O50/Q50-1,"n/a")</f>
        <v>n/a</v>
      </c>
      <c r="V50" s="120" t="str">
        <f>IFERROR(O50/R50-1,"n/a")</f>
        <v>n/a</v>
      </c>
      <c r="W50" s="121">
        <f>IFERROR(O50/S50-1,"n/a")</f>
        <v>0.32854209445585214</v>
      </c>
      <c r="X50" s="82">
        <v>15637</v>
      </c>
      <c r="Y50" s="68">
        <v>0</v>
      </c>
      <c r="Z50" s="68">
        <v>0</v>
      </c>
      <c r="AA50" s="78">
        <v>20248</v>
      </c>
      <c r="AC50" s="123"/>
    </row>
    <row r="51" spans="3:29" s="124" customFormat="1" ht="10.9" thickBot="1">
      <c r="C51" s="35" t="s">
        <v>12</v>
      </c>
      <c r="D51" s="36"/>
      <c r="E51" s="37"/>
      <c r="F51" s="75">
        <f>F37+F40+F43+F46+F49</f>
        <v>347</v>
      </c>
      <c r="G51" s="75">
        <f t="shared" ref="G51:J52" si="10">G37+G40+G43+G46+G49</f>
        <v>327</v>
      </c>
      <c r="H51" s="75">
        <f t="shared" si="10"/>
        <v>21</v>
      </c>
      <c r="I51" s="75">
        <f t="shared" si="10"/>
        <v>0</v>
      </c>
      <c r="J51" s="75">
        <f t="shared" si="10"/>
        <v>278</v>
      </c>
      <c r="K51" s="66">
        <f>IFERROR(F51/G51-1,"n/a")</f>
        <v>6.1162079510703293E-2</v>
      </c>
      <c r="L51" s="66">
        <f>IFERROR(F51/H51-1,"n/a")</f>
        <v>15.523809523809526</v>
      </c>
      <c r="M51" s="66" t="str">
        <f>IFERROR(F51/I51-1,"n/a")</f>
        <v>n/a</v>
      </c>
      <c r="N51" s="62">
        <f>IFERROR(F51/J51-1,"n/a")</f>
        <v>0.24820143884892087</v>
      </c>
      <c r="O51" s="75">
        <f t="shared" ref="O51:S52" si="11">O37+O40+O43+O46+O49</f>
        <v>1161</v>
      </c>
      <c r="P51" s="75">
        <f t="shared" si="11"/>
        <v>1003</v>
      </c>
      <c r="Q51" s="75">
        <f t="shared" si="11"/>
        <v>46</v>
      </c>
      <c r="R51" s="75">
        <f t="shared" si="11"/>
        <v>42</v>
      </c>
      <c r="S51" s="75">
        <f t="shared" si="11"/>
        <v>883</v>
      </c>
      <c r="T51" s="66">
        <f>IFERROR(O51/P51-1,"n/a")</f>
        <v>0.15752741774675982</v>
      </c>
      <c r="U51" s="66">
        <f>IFERROR(O51/Q51-1,"n/a")</f>
        <v>24.239130434782609</v>
      </c>
      <c r="V51" s="66">
        <f>IFERROR(O51/R51-1,"n/a")</f>
        <v>26.642857142857142</v>
      </c>
      <c r="W51" s="62">
        <f>IFERROR(O51/S51-1,"n/a")</f>
        <v>0.3148357870894678</v>
      </c>
      <c r="X51" s="46">
        <f t="shared" ref="X51:Z52" si="12">X37+X40+X43+X46+X49</f>
        <v>3856</v>
      </c>
      <c r="Y51" s="46">
        <f t="shared" si="12"/>
        <v>1673</v>
      </c>
      <c r="Z51" s="46">
        <f t="shared" si="12"/>
        <v>669</v>
      </c>
      <c r="AA51" s="80">
        <f>AA37+AA40+AA43+AA46+AA49</f>
        <v>3241</v>
      </c>
      <c r="AC51" s="123"/>
    </row>
    <row r="52" spans="3:29" s="124" customFormat="1" ht="11.25" thickTop="1" thickBot="1">
      <c r="C52" s="38" t="s">
        <v>13</v>
      </c>
      <c r="D52" s="39"/>
      <c r="E52" s="40"/>
      <c r="F52" s="76">
        <f>F38+F41+F44+F47+F50</f>
        <v>1097755</v>
      </c>
      <c r="G52" s="76">
        <f t="shared" si="10"/>
        <v>677800</v>
      </c>
      <c r="H52" s="76">
        <f t="shared" si="10"/>
        <v>29404</v>
      </c>
      <c r="I52" s="76">
        <f t="shared" si="10"/>
        <v>2213</v>
      </c>
      <c r="J52" s="76">
        <f t="shared" si="10"/>
        <v>828495</v>
      </c>
      <c r="K52" s="67">
        <f>IFERROR(F52/G52-1,"n/a")</f>
        <v>0.61958542342874012</v>
      </c>
      <c r="L52" s="67">
        <f>IFERROR(F52/H52-1,"n/a")</f>
        <v>36.333526050877431</v>
      </c>
      <c r="M52" s="67">
        <f>IFERROR(F52/I52-1,"n/a")</f>
        <v>495.04835065521917</v>
      </c>
      <c r="N52" s="63">
        <f>IFERROR(F52/J52-1,"n/a")</f>
        <v>0.32499894386809824</v>
      </c>
      <c r="O52" s="76">
        <f t="shared" si="11"/>
        <v>3100402</v>
      </c>
      <c r="P52" s="76">
        <f t="shared" si="11"/>
        <v>1758864</v>
      </c>
      <c r="Q52" s="76">
        <f t="shared" si="11"/>
        <v>59887</v>
      </c>
      <c r="R52" s="76">
        <f t="shared" si="11"/>
        <v>2213</v>
      </c>
      <c r="S52" s="76">
        <f t="shared" si="11"/>
        <v>2457357</v>
      </c>
      <c r="T52" s="67">
        <f>IFERROR(O52/P52-1,"n/a")</f>
        <v>0.7627298074211537</v>
      </c>
      <c r="U52" s="118">
        <f>IFERROR(O52/Q52-1,"n/a")</f>
        <v>50.770868468949857</v>
      </c>
      <c r="V52" s="118">
        <f>IFERROR(O52/R52-1,"n/a")</f>
        <v>1399.9950293718935</v>
      </c>
      <c r="W52" s="119">
        <f>IFERROR(O52/S52-1,"n/a")</f>
        <v>0.26168155461335085</v>
      </c>
      <c r="X52" s="47">
        <f t="shared" si="12"/>
        <v>9237323</v>
      </c>
      <c r="Y52" s="47">
        <f t="shared" si="12"/>
        <v>2410085</v>
      </c>
      <c r="Z52" s="47">
        <f t="shared" si="12"/>
        <v>1324261</v>
      </c>
      <c r="AA52" s="81">
        <f>AA38+AA41+AA44+AA47+AA50</f>
        <v>8638971</v>
      </c>
      <c r="AC52" s="123"/>
    </row>
    <row r="53" spans="3:29" s="124" customFormat="1" ht="10.9" thickTop="1">
      <c r="AC53" s="123"/>
    </row>
    <row r="54" spans="3:29" s="124" customFormat="1" ht="10.5">
      <c r="P54" s="132"/>
      <c r="Q54" s="132"/>
      <c r="R54" s="132"/>
      <c r="S54" s="132"/>
      <c r="AC54" s="123"/>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9765625" style="2" customWidth="1"/>
    <col min="3" max="3" width="20.73046875" style="2" customWidth="1"/>
    <col min="4" max="4" width="10.59765625" style="2" bestFit="1" customWidth="1"/>
    <col min="5" max="8" width="9.265625" style="2" customWidth="1"/>
    <col min="9" max="9" width="14.265625" style="2" customWidth="1"/>
    <col min="10" max="10" width="5" style="2" customWidth="1"/>
    <col min="11" max="11" width="9.265625" style="2" customWidth="1"/>
    <col min="12" max="12" width="4.73046875" style="2" customWidth="1"/>
    <col min="13" max="16" width="9.265625" style="2" customWidth="1"/>
    <col min="17" max="17" width="3.59765625" style="2" customWidth="1"/>
    <col min="18" max="23" width="10.265625" style="2" customWidth="1"/>
    <col min="24" max="33" width="10.265625" style="2" hidden="1" customWidth="1"/>
    <col min="34" max="34" width="4.73046875" style="2" hidden="1" customWidth="1"/>
    <col min="35" max="16384" width="10.265625" style="2" hidden="1"/>
  </cols>
  <sheetData>
    <row r="1" spans="2:34" ht="22.9">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9"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1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5.75">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15">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15">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5.75">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15">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15" hidden="1"/>
    <row r="33" ht="13.15" hidden="1"/>
    <row r="34" ht="13.15" hidden="1"/>
    <row r="35" ht="13.15" hidden="1"/>
    <row r="36" ht="13.15" hidden="1"/>
    <row r="37" ht="13.15" hidden="1"/>
    <row r="38" ht="13.1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66"/>
  <sheetViews>
    <sheetView showGridLines="0" zoomScaleNormal="100" workbookViewId="0"/>
  </sheetViews>
  <sheetFormatPr defaultColWidth="0" defaultRowHeight="15" customHeight="1" zeroHeight="1"/>
  <cols>
    <col min="1" max="2" width="4.1328125" customWidth="1"/>
    <col min="3" max="3" width="3.73046875" customWidth="1"/>
    <col min="4" max="4" width="8.86328125" customWidth="1"/>
    <col min="5" max="5" width="10.73046875" bestFit="1" customWidth="1"/>
    <col min="6" max="6" width="10.265625" bestFit="1" customWidth="1"/>
    <col min="7" max="7" width="9.3984375" bestFit="1" customWidth="1"/>
    <col min="8" max="9" width="8.86328125" customWidth="1"/>
    <col min="10" max="10" width="9.3984375" bestFit="1" customWidth="1"/>
    <col min="11" max="11" width="8" customWidth="1"/>
    <col min="12" max="12" width="8.86328125" bestFit="1" customWidth="1"/>
    <col min="13" max="14" width="8" customWidth="1"/>
    <col min="15" max="18" width="10.3984375" bestFit="1" customWidth="1"/>
    <col min="19" max="19" width="11" bestFit="1" customWidth="1"/>
    <col min="20" max="20" width="9.1328125" bestFit="1" customWidth="1"/>
    <col min="21" max="21" width="8.86328125" bestFit="1" customWidth="1"/>
    <col min="22" max="22" width="9" bestFit="1" customWidth="1"/>
    <col min="23" max="23" width="7.73046875" customWidth="1"/>
    <col min="24" max="24" width="12.3984375" bestFit="1" customWidth="1"/>
    <col min="25" max="26" width="12" bestFit="1" customWidth="1"/>
    <col min="27" max="27" width="12.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5.75">
      <c r="A4" s="9"/>
      <c r="B4" s="11" t="s">
        <v>7</v>
      </c>
      <c r="C4" s="26"/>
      <c r="D4" s="24"/>
      <c r="E4" s="58" t="s">
        <v>122</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25">
      <c r="A9" s="9"/>
      <c r="C9" s="27" t="s">
        <v>7</v>
      </c>
      <c r="D9" s="28"/>
      <c r="E9" s="28"/>
      <c r="F9" s="157" t="s">
        <v>47</v>
      </c>
      <c r="G9" s="157"/>
      <c r="H9" s="157"/>
      <c r="I9" s="157"/>
      <c r="J9" s="157"/>
      <c r="K9" s="157"/>
      <c r="L9" s="157"/>
      <c r="M9" s="157"/>
      <c r="N9" s="158"/>
      <c r="O9" s="156" t="s">
        <v>49</v>
      </c>
      <c r="P9" s="157"/>
      <c r="Q9" s="157"/>
      <c r="R9" s="157"/>
      <c r="S9" s="157"/>
      <c r="T9" s="157"/>
      <c r="U9" s="157"/>
      <c r="V9" s="157"/>
      <c r="W9" s="158"/>
      <c r="X9" s="156" t="s">
        <v>57</v>
      </c>
      <c r="Y9" s="157"/>
      <c r="Z9" s="157"/>
      <c r="AA9" s="159"/>
      <c r="AB9" s="9"/>
      <c r="AC9" s="9"/>
    </row>
    <row r="10" spans="1:29" ht="14.2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25">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25">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ht="14.25">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ht="14.25">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25">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ht="14.25">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ht="14.25">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25">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ht="14.25">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ht="14.25">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25">
      <c r="A22" s="9"/>
      <c r="B22" s="12"/>
      <c r="C22" s="33"/>
      <c r="D22" s="26" t="s">
        <v>5</v>
      </c>
      <c r="E22" s="34"/>
      <c r="F22" s="74">
        <v>159</v>
      </c>
      <c r="G22" s="71">
        <v>103</v>
      </c>
      <c r="H22" s="71">
        <v>0</v>
      </c>
      <c r="I22" s="71">
        <v>0</v>
      </c>
      <c r="J22" s="71">
        <v>113</v>
      </c>
      <c r="K22" s="64">
        <f>IFERROR(F22/G22-1,"n/a")</f>
        <v>0.5436893203883495</v>
      </c>
      <c r="L22" s="64" t="str">
        <f t="shared" si="0"/>
        <v>n/a</v>
      </c>
      <c r="M22" s="64" t="str">
        <f>IFERROR(F22/I22-1,"n/a")</f>
        <v>n/a</v>
      </c>
      <c r="N22" s="60">
        <f t="shared" si="1"/>
        <v>0.40707964601769908</v>
      </c>
      <c r="O22" s="68">
        <f>'Apr-23'!O22+'May-23'!F22</f>
        <v>607</v>
      </c>
      <c r="P22" s="68">
        <f>'Apr-23'!P22+'May-23'!G22</f>
        <v>256</v>
      </c>
      <c r="Q22" s="68">
        <f>'Apr-23'!Q22+'May-23'!H22</f>
        <v>0</v>
      </c>
      <c r="R22" s="68">
        <f>'Apr-23'!R22+'May-23'!I22</f>
        <v>205</v>
      </c>
      <c r="S22" s="68">
        <f>'Apr-23'!S22+'May-23'!J22</f>
        <v>526</v>
      </c>
      <c r="T22" s="64">
        <f>IFERROR(O22/P22-1,"n/a")</f>
        <v>1.37109375</v>
      </c>
      <c r="U22" s="64" t="str">
        <f>IFERROR(O22/Q22-1,"n/a")</f>
        <v>n/a</v>
      </c>
      <c r="V22" s="64">
        <f>IFERROR(O22/R22-1,"n/a")</f>
        <v>1.9609756097560975</v>
      </c>
      <c r="W22" s="60">
        <f>IFERROR(O22/S22-1,"n/a")</f>
        <v>0.1539923954372624</v>
      </c>
      <c r="X22" s="68">
        <v>895</v>
      </c>
      <c r="Y22" s="68">
        <v>283</v>
      </c>
      <c r="Z22" s="70">
        <v>43</v>
      </c>
      <c r="AA22" s="78">
        <v>827</v>
      </c>
      <c r="AB22" s="9"/>
      <c r="AC22" s="9"/>
    </row>
    <row r="23" spans="1:29" ht="14.25">
      <c r="A23" s="9"/>
      <c r="B23" s="12"/>
      <c r="C23" s="33"/>
      <c r="D23" s="26" t="s">
        <v>11</v>
      </c>
      <c r="E23" s="32"/>
      <c r="F23" s="73">
        <v>390316</v>
      </c>
      <c r="G23" s="71">
        <v>168018</v>
      </c>
      <c r="H23" s="71">
        <v>0</v>
      </c>
      <c r="I23" s="71">
        <v>0</v>
      </c>
      <c r="J23" s="71">
        <v>300445</v>
      </c>
      <c r="K23" s="64">
        <f>IFERROR(F23/G23-1,"n/a")</f>
        <v>1.3230606244569034</v>
      </c>
      <c r="L23" s="64" t="str">
        <f t="shared" si="0"/>
        <v>n/a</v>
      </c>
      <c r="M23" s="64" t="str">
        <f>IFERROR(F23/I23-1,"n/a")</f>
        <v>n/a</v>
      </c>
      <c r="N23" s="60">
        <f t="shared" si="1"/>
        <v>0.29912629599427509</v>
      </c>
      <c r="O23" s="68">
        <f>'Apr-23'!O23+'May-23'!F23</f>
        <v>1559495</v>
      </c>
      <c r="P23" s="68">
        <f>'Apr-23'!P23+'May-23'!G23</f>
        <v>352281</v>
      </c>
      <c r="Q23" s="68">
        <f>'Apr-23'!Q23+'May-23'!H23</f>
        <v>0</v>
      </c>
      <c r="R23" s="68">
        <f>'Apr-23'!R23+'May-23'!I23</f>
        <v>545974</v>
      </c>
      <c r="S23" s="68">
        <f>'Apr-23'!S23+'May-23'!J23</f>
        <v>1433000</v>
      </c>
      <c r="T23" s="64">
        <f>IFERROR(O23/P23-1,"n/a")</f>
        <v>3.4268495888225594</v>
      </c>
      <c r="U23" s="64" t="str">
        <f>IFERROR(O23/Q23-1,"n/a")</f>
        <v>n/a</v>
      </c>
      <c r="V23" s="64">
        <f>IFERROR(O23/R23-1,"n/a")</f>
        <v>1.8563539655734522</v>
      </c>
      <c r="W23" s="60">
        <f>IFERROR(O23/S23-1,"n/a")</f>
        <v>8.8272854152128488E-2</v>
      </c>
      <c r="X23" s="68">
        <v>2165161</v>
      </c>
      <c r="Y23" s="68">
        <v>465109</v>
      </c>
      <c r="Z23" s="70">
        <v>140552</v>
      </c>
      <c r="AA23" s="78">
        <v>2552942</v>
      </c>
      <c r="AB23" s="9"/>
      <c r="AC23" s="9"/>
    </row>
    <row r="24" spans="1:29" ht="14.25">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25">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68">
        <v>0</v>
      </c>
      <c r="AA25" s="78">
        <v>16</v>
      </c>
      <c r="AB25" s="9"/>
      <c r="AC25" s="9"/>
    </row>
    <row r="26" spans="1:29" ht="14.25">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68">
        <v>0</v>
      </c>
      <c r="AA26" s="78">
        <v>20248</v>
      </c>
      <c r="AB26" s="9"/>
      <c r="AC26" s="9"/>
    </row>
    <row r="27" spans="1:29" ht="14.65" thickBot="1">
      <c r="A27" s="9"/>
      <c r="B27" s="12"/>
      <c r="C27" s="35" t="s">
        <v>12</v>
      </c>
      <c r="D27" s="36"/>
      <c r="E27" s="37"/>
      <c r="F27" s="75">
        <f t="shared" ref="F27:J28" si="2">F13+F16+F19+F22+F25</f>
        <v>430</v>
      </c>
      <c r="G27" s="75">
        <f t="shared" si="2"/>
        <v>348</v>
      </c>
      <c r="H27" s="75">
        <f t="shared" si="2"/>
        <v>18</v>
      </c>
      <c r="I27" s="75">
        <f t="shared" si="2"/>
        <v>0</v>
      </c>
      <c r="J27" s="75">
        <f t="shared" si="2"/>
        <v>313</v>
      </c>
      <c r="K27" s="66">
        <f>IFERROR(F27/G27-1,"n/a")</f>
        <v>0.23563218390804597</v>
      </c>
      <c r="L27" s="66">
        <f t="shared" si="0"/>
        <v>22.888888888888889</v>
      </c>
      <c r="M27" s="66" t="str">
        <f>IFERROR(F27/I27-1,"n/a")</f>
        <v>n/a</v>
      </c>
      <c r="N27" s="62">
        <f t="shared" si="1"/>
        <v>0.37380191693290743</v>
      </c>
      <c r="O27" s="75">
        <f t="shared" ref="O27:S28" si="3">O13+O16+O19+O22+O25</f>
        <v>1681</v>
      </c>
      <c r="P27" s="75">
        <f t="shared" si="3"/>
        <v>1307</v>
      </c>
      <c r="Q27" s="75">
        <f t="shared" si="3"/>
        <v>37</v>
      </c>
      <c r="R27" s="75">
        <f t="shared" si="3"/>
        <v>769</v>
      </c>
      <c r="S27" s="75">
        <f t="shared" si="3"/>
        <v>1473</v>
      </c>
      <c r="T27" s="66">
        <f>IFERROR(O27/P27-1,"n/a")</f>
        <v>0.28615149196633505</v>
      </c>
      <c r="U27" s="66">
        <f>IFERROR(O27/Q27-1,"n/a")</f>
        <v>44.432432432432435</v>
      </c>
      <c r="V27" s="66">
        <f>IFERROR(O27/R27-1,"n/a")</f>
        <v>1.1859557867360206</v>
      </c>
      <c r="W27" s="62">
        <f>IFERROR(O27/S27-1,"n/a")</f>
        <v>0.14120841819416152</v>
      </c>
      <c r="X27" s="75">
        <f>X13+X16+X19+X22+X25</f>
        <v>3620</v>
      </c>
      <c r="Y27" s="46">
        <f t="shared" ref="Y27:AA28" si="4">Y13+Y16+Y19+Y22+Y25</f>
        <v>1054</v>
      </c>
      <c r="Z27" s="46">
        <f t="shared" si="4"/>
        <v>657</v>
      </c>
      <c r="AA27" s="80">
        <f t="shared" si="4"/>
        <v>3310</v>
      </c>
      <c r="AB27" s="9"/>
      <c r="AC27" s="9"/>
    </row>
    <row r="28" spans="1:29" thickTop="1" thickBot="1">
      <c r="A28" s="9"/>
      <c r="B28" s="12"/>
      <c r="C28" s="38" t="s">
        <v>13</v>
      </c>
      <c r="D28" s="39"/>
      <c r="E28" s="40"/>
      <c r="F28" s="76">
        <f t="shared" si="2"/>
        <v>1044083</v>
      </c>
      <c r="G28" s="76">
        <f t="shared" si="2"/>
        <v>573599</v>
      </c>
      <c r="H28" s="76">
        <f t="shared" si="2"/>
        <v>24481</v>
      </c>
      <c r="I28" s="76">
        <f t="shared" si="2"/>
        <v>0</v>
      </c>
      <c r="J28" s="76">
        <f t="shared" si="2"/>
        <v>837624</v>
      </c>
      <c r="K28" s="67">
        <f>IFERROR(F28/G28-1,"n/a")</f>
        <v>0.82023155549434357</v>
      </c>
      <c r="L28" s="67">
        <f t="shared" si="0"/>
        <v>41.648707160655199</v>
      </c>
      <c r="M28" s="67" t="str">
        <f>IFERROR(F28/I28-1,"n/a")</f>
        <v>n/a</v>
      </c>
      <c r="N28" s="63">
        <f t="shared" si="1"/>
        <v>0.24648171494608562</v>
      </c>
      <c r="O28" s="76">
        <f t="shared" si="3"/>
        <v>4481006</v>
      </c>
      <c r="P28" s="76">
        <f t="shared" si="3"/>
        <v>1948769</v>
      </c>
      <c r="Q28" s="76">
        <f t="shared" si="3"/>
        <v>40586</v>
      </c>
      <c r="R28" s="76">
        <f t="shared" si="3"/>
        <v>1681724</v>
      </c>
      <c r="S28" s="76">
        <f t="shared" si="3"/>
        <v>4086639</v>
      </c>
      <c r="T28" s="67">
        <f>IFERROR(O28/P28-1,"n/a")</f>
        <v>1.2994033669460054</v>
      </c>
      <c r="U28" s="67">
        <f>IFERROR(O28/Q28-1,"n/a")</f>
        <v>109.40767752426946</v>
      </c>
      <c r="V28" s="67">
        <f>IFERROR(O28/R28-1,"n/a")</f>
        <v>1.6645311596908887</v>
      </c>
      <c r="W28" s="63">
        <f>IFERROR(O28/S28-1,"n/a")</f>
        <v>9.6501550540676551E-2</v>
      </c>
      <c r="X28" s="76">
        <f>X14+X17+X20+X23+X26</f>
        <v>7626669</v>
      </c>
      <c r="Y28" s="47">
        <f t="shared" si="4"/>
        <v>1552483</v>
      </c>
      <c r="Z28" s="47">
        <f t="shared" si="4"/>
        <v>1314158</v>
      </c>
      <c r="AA28" s="81">
        <f t="shared" si="4"/>
        <v>9152531</v>
      </c>
      <c r="AB28" s="9"/>
      <c r="AC28" s="9"/>
    </row>
    <row r="29" spans="1:29" ht="14.65"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25">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ht="14.25">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25">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25">
      <c r="A33" s="9"/>
      <c r="B33" s="9"/>
      <c r="C33" s="27" t="s">
        <v>7</v>
      </c>
      <c r="D33" s="28"/>
      <c r="E33" s="28"/>
      <c r="F33" s="157" t="str">
        <f>F9</f>
        <v>May</v>
      </c>
      <c r="G33" s="157"/>
      <c r="H33" s="157"/>
      <c r="I33" s="157"/>
      <c r="J33" s="157"/>
      <c r="K33" s="157"/>
      <c r="L33" s="157"/>
      <c r="M33" s="157"/>
      <c r="N33" s="158"/>
      <c r="O33" s="160" t="s">
        <v>120</v>
      </c>
      <c r="P33" s="161"/>
      <c r="Q33" s="161"/>
      <c r="R33" s="161"/>
      <c r="S33" s="161"/>
      <c r="T33" s="161"/>
      <c r="U33" s="161"/>
      <c r="V33" s="161"/>
      <c r="W33" s="162"/>
      <c r="X33" s="156" t="s">
        <v>58</v>
      </c>
      <c r="Y33" s="157"/>
      <c r="Z33" s="157"/>
      <c r="AA33" s="159"/>
    </row>
    <row r="34" spans="1:29" ht="14.25">
      <c r="A34" s="9"/>
      <c r="B34" s="9"/>
      <c r="C34" s="29"/>
      <c r="D34" s="30"/>
      <c r="E34" s="30"/>
      <c r="F34" s="151"/>
      <c r="G34" s="152"/>
      <c r="H34" s="152"/>
      <c r="I34" s="152"/>
      <c r="J34" s="152"/>
      <c r="K34" s="152"/>
      <c r="L34" s="152"/>
      <c r="M34" s="152"/>
      <c r="N34" s="153"/>
      <c r="O34" s="151"/>
      <c r="P34" s="152"/>
      <c r="Q34" s="152"/>
      <c r="R34" s="152"/>
      <c r="S34" s="152"/>
      <c r="T34" s="152"/>
      <c r="U34" s="152"/>
      <c r="V34" s="152"/>
      <c r="W34" s="153"/>
      <c r="X34" s="151"/>
      <c r="Y34" s="152"/>
      <c r="Z34" s="152"/>
      <c r="AA34" s="153"/>
    </row>
    <row r="35" spans="1:29" ht="20.25">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25">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25">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0">
        <f>IFERROR(O37/P37-1,"n/a")</f>
        <v>4.1095890410958846E-2</v>
      </c>
      <c r="U37" s="120" t="str">
        <f>IFERROR(O37/Q37-1,"n/a")</f>
        <v>n/a</v>
      </c>
      <c r="V37" s="120">
        <f>IFERROR(O37/R37-1,"n/a")</f>
        <v>4.4285714285714288</v>
      </c>
      <c r="W37" s="121">
        <f>IFERROR(O37/S37-1,"n/a")</f>
        <v>4.1095890410958846E-2</v>
      </c>
      <c r="X37" s="89">
        <v>1486</v>
      </c>
      <c r="Y37" s="89">
        <v>1052</v>
      </c>
      <c r="Z37" s="70">
        <v>551</v>
      </c>
      <c r="AA37" s="78">
        <v>1584</v>
      </c>
      <c r="AC37" s="9"/>
    </row>
    <row r="38" spans="1:29" ht="14.25">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0">
        <f>IFERROR(O38/P38-1,"n/a")</f>
        <v>0.50724346605200132</v>
      </c>
      <c r="U38" s="120" t="str">
        <f>IFERROR(O38/Q38-1,"n/a")</f>
        <v>n/a</v>
      </c>
      <c r="V38" s="120" t="str">
        <f>IFERROR(O38/R38-1,"n/a")</f>
        <v>n/a</v>
      </c>
      <c r="W38" s="121">
        <f>IFERROR(O38/S38-1,"n/a")</f>
        <v>0.15190834000384457</v>
      </c>
      <c r="X38" s="89">
        <v>4370939</v>
      </c>
      <c r="Y38" s="89">
        <v>1527970</v>
      </c>
      <c r="Z38" s="84">
        <v>1092884</v>
      </c>
      <c r="AA38" s="78">
        <v>4234259</v>
      </c>
      <c r="AC38" s="9"/>
    </row>
    <row r="39" spans="1:29" ht="14.25">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25">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0">
        <f>IFERROR(O40/P40-1,"n/a")</f>
        <v>-8.6614173228346414E-2</v>
      </c>
      <c r="U40" s="120">
        <f>IFERROR(O40/Q40-1,"n/a")</f>
        <v>4.2727272727272725</v>
      </c>
      <c r="V40" s="120" t="str">
        <f>IFERROR(O40/R40-1,"n/a")</f>
        <v>n/a</v>
      </c>
      <c r="W40" s="121">
        <f>IFERROR(O40/S40-1,"n/a")</f>
        <v>-4.9180327868852514E-2</v>
      </c>
      <c r="X40" s="89">
        <v>563</v>
      </c>
      <c r="Y40" s="89">
        <v>226</v>
      </c>
      <c r="Z40" s="70">
        <v>66</v>
      </c>
      <c r="AA40" s="78">
        <v>573</v>
      </c>
      <c r="AC40" s="9"/>
    </row>
    <row r="41" spans="1:29" ht="14.25">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0">
        <f>IFERROR(O41/P41-1,"n/a")</f>
        <v>0.88498297110354263</v>
      </c>
      <c r="U41" s="120">
        <f>IFERROR(O41/Q41-1,"n/a")</f>
        <v>7.8059246137191227</v>
      </c>
      <c r="V41" s="120" t="str">
        <f>IFERROR(O41/R41-1,"n/a")</f>
        <v>n/a</v>
      </c>
      <c r="W41" s="121">
        <f>IFERROR(O41/S41-1,"n/a")</f>
        <v>-0.14165254372781633</v>
      </c>
      <c r="X41" s="89">
        <v>1012510</v>
      </c>
      <c r="Y41" s="89">
        <v>327926</v>
      </c>
      <c r="Z41" s="84">
        <v>80778</v>
      </c>
      <c r="AA41" s="78">
        <v>1361671</v>
      </c>
      <c r="AC41" s="9"/>
    </row>
    <row r="42" spans="1:29" ht="14.25">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25">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0">
        <f>IFERROR(O43/P43-1,"n/a")</f>
        <v>0.15873015873015883</v>
      </c>
      <c r="U43" s="120">
        <f>IFERROR(O43/Q43-1,"n/a")</f>
        <v>47.666666666666664</v>
      </c>
      <c r="V43" s="120" t="str">
        <f>IFERROR(O43/R43-1,"n/a")</f>
        <v>n/a</v>
      </c>
      <c r="W43" s="121">
        <f>IFERROR(O43/S43-1,"n/a")</f>
        <v>1.5172413793103448</v>
      </c>
      <c r="X43" s="89">
        <v>669</v>
      </c>
      <c r="Y43" s="89">
        <v>59</v>
      </c>
      <c r="Z43" s="70">
        <v>9</v>
      </c>
      <c r="AA43" s="78">
        <v>287</v>
      </c>
      <c r="AC43" s="9"/>
    </row>
    <row r="44" spans="1:29" ht="14.25">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0">
        <f>IFERROR(O44/P44-1,"n/a")</f>
        <v>0.6807124992777609</v>
      </c>
      <c r="U44" s="120" t="str">
        <f>IFERROR(O44/Q44-1,"n/a")</f>
        <v>n/a</v>
      </c>
      <c r="V44" s="120" t="str">
        <f>IFERROR(O44/R44-1,"n/a")</f>
        <v>n/a</v>
      </c>
      <c r="W44" s="121">
        <f>IFERROR(O44/S44-1,"n/a")</f>
        <v>0.98771952088560022</v>
      </c>
      <c r="X44" s="82">
        <f>709768+195488</f>
        <v>905256</v>
      </c>
      <c r="Y44" s="82">
        <v>20626</v>
      </c>
      <c r="Z44" s="84">
        <v>10047</v>
      </c>
      <c r="AA44" s="78">
        <v>581199</v>
      </c>
      <c r="AC44" s="9"/>
    </row>
    <row r="45" spans="1:29" ht="14.25">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25">
      <c r="A46" s="9"/>
      <c r="B46" s="9"/>
      <c r="C46" s="33"/>
      <c r="D46" s="26" t="s">
        <v>5</v>
      </c>
      <c r="E46" s="34"/>
      <c r="F46" s="74">
        <f t="shared" ref="F46:J47" si="8">F22</f>
        <v>159</v>
      </c>
      <c r="G46" s="74">
        <f t="shared" si="8"/>
        <v>103</v>
      </c>
      <c r="H46" s="74">
        <f t="shared" si="8"/>
        <v>0</v>
      </c>
      <c r="I46" s="74">
        <f t="shared" si="8"/>
        <v>0</v>
      </c>
      <c r="J46" s="74">
        <f t="shared" si="8"/>
        <v>113</v>
      </c>
      <c r="K46" s="64">
        <f>IFERROR(F46/G46-1,"n/a")</f>
        <v>0.5436893203883495</v>
      </c>
      <c r="L46" s="64" t="str">
        <f>IFERROR(F46/H46-1,"n/a")</f>
        <v>n/a</v>
      </c>
      <c r="M46" s="64" t="str">
        <f>IFERROR(F46/I46-1,"n/a")</f>
        <v>n/a</v>
      </c>
      <c r="N46" s="60">
        <f>IFERROR(F46/J46-1,"n/a")</f>
        <v>0.40707964601769908</v>
      </c>
      <c r="O46" s="74">
        <f>'Apr-23'!O46+'May-23'!F46</f>
        <v>320</v>
      </c>
      <c r="P46" s="74">
        <f>'Apr-23'!P46+'May-23'!G46</f>
        <v>203</v>
      </c>
      <c r="Q46" s="74">
        <f>'Apr-23'!Q46+'May-23'!H46</f>
        <v>0</v>
      </c>
      <c r="R46" s="74">
        <f>'Apr-23'!R46+'May-23'!I46</f>
        <v>0</v>
      </c>
      <c r="S46" s="74">
        <f>'Apr-23'!S46+'May-23'!J46</f>
        <v>203</v>
      </c>
      <c r="T46" s="120">
        <f>IFERROR(O46/P46-1,"n/a")</f>
        <v>0.57635467980295574</v>
      </c>
      <c r="U46" s="120" t="str">
        <f>IFERROR(O46/Q46-1,"n/a")</f>
        <v>n/a</v>
      </c>
      <c r="V46" s="120" t="str">
        <f>IFERROR(O46/R46-1,"n/a")</f>
        <v>n/a</v>
      </c>
      <c r="W46" s="121">
        <f>IFERROR(O46/S46-1,"n/a")</f>
        <v>0.57635467980295574</v>
      </c>
      <c r="X46" s="89">
        <v>1129</v>
      </c>
      <c r="Y46" s="89">
        <v>336</v>
      </c>
      <c r="Z46" s="84">
        <v>43</v>
      </c>
      <c r="AA46" s="78">
        <v>781</v>
      </c>
      <c r="AC46" s="9"/>
    </row>
    <row r="47" spans="1:29" ht="14.25">
      <c r="A47" s="9"/>
      <c r="B47" s="9"/>
      <c r="C47" s="33"/>
      <c r="D47" s="26" t="s">
        <v>11</v>
      </c>
      <c r="E47" s="32"/>
      <c r="F47" s="74">
        <f t="shared" si="8"/>
        <v>390316</v>
      </c>
      <c r="G47" s="74">
        <f t="shared" si="8"/>
        <v>168018</v>
      </c>
      <c r="H47" s="74">
        <f t="shared" si="8"/>
        <v>0</v>
      </c>
      <c r="I47" s="74">
        <f t="shared" si="8"/>
        <v>0</v>
      </c>
      <c r="J47" s="74">
        <f t="shared" si="8"/>
        <v>300445</v>
      </c>
      <c r="K47" s="64">
        <f>IFERROR(F47/G47-1,"n/a")</f>
        <v>1.3230606244569034</v>
      </c>
      <c r="L47" s="64" t="str">
        <f>IFERROR(F47/H47-1,"n/a")</f>
        <v>n/a</v>
      </c>
      <c r="M47" s="64" t="str">
        <f>IFERROR(F47/I47-1,"n/a")</f>
        <v>n/a</v>
      </c>
      <c r="N47" s="60">
        <f>IFERROR(F47/J47-1,"n/a")</f>
        <v>0.29912629599427509</v>
      </c>
      <c r="O47" s="74">
        <f>'Apr-23'!O47+'May-23'!F47</f>
        <v>723221</v>
      </c>
      <c r="P47" s="74">
        <f>'Apr-23'!P47+'May-23'!G47</f>
        <v>283827</v>
      </c>
      <c r="Q47" s="74">
        <f>'Apr-23'!Q47+'May-23'!H47</f>
        <v>0</v>
      </c>
      <c r="R47" s="74">
        <f>'Apr-23'!R47+'May-23'!I47</f>
        <v>0</v>
      </c>
      <c r="S47" s="74">
        <f>'Apr-23'!S47+'May-23'!J47</f>
        <v>513185</v>
      </c>
      <c r="T47" s="120">
        <f>IFERROR(O47/P47-1,"n/a")</f>
        <v>1.5481050076278859</v>
      </c>
      <c r="U47" s="120" t="str">
        <f>IFERROR(O47/Q47-1,"n/a")</f>
        <v>n/a</v>
      </c>
      <c r="V47" s="120" t="str">
        <f>IFERROR(O47/R47-1,"n/a")</f>
        <v>n/a</v>
      </c>
      <c r="W47" s="121">
        <f>IFERROR(O47/S47-1,"n/a")</f>
        <v>0.4092793047341603</v>
      </c>
      <c r="X47" s="82">
        <v>2932981</v>
      </c>
      <c r="Y47" s="82">
        <v>533563</v>
      </c>
      <c r="Z47" s="84">
        <v>140552</v>
      </c>
      <c r="AA47" s="78">
        <v>2441594</v>
      </c>
      <c r="AC47" s="9"/>
    </row>
    <row r="48" spans="1:29" ht="14.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25">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0">
        <f>IFERROR(O49/P49-1,"n/a")</f>
        <v>3</v>
      </c>
      <c r="U49" s="120" t="str">
        <f>IFERROR(O49/Q49-1,"n/a")</f>
        <v>n/a</v>
      </c>
      <c r="V49" s="120" t="str">
        <f>IFERROR(O49/R49-1,"n/a")</f>
        <v>n/a</v>
      </c>
      <c r="W49" s="121">
        <f>IFERROR(O49/S49-1,"n/a")</f>
        <v>0.33333333333333326</v>
      </c>
      <c r="X49" s="89">
        <v>9</v>
      </c>
      <c r="Y49" s="68">
        <v>0</v>
      </c>
      <c r="Z49" s="68">
        <v>0</v>
      </c>
      <c r="AA49" s="78">
        <v>16</v>
      </c>
      <c r="AC49" s="9"/>
    </row>
    <row r="50" spans="3:29" ht="14.25">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0">
        <f>IFERROR(O50/P50-1,"n/a")</f>
        <v>3.7372972972972969</v>
      </c>
      <c r="U50" s="120" t="str">
        <f>IFERROR(O50/Q50-1,"n/a")</f>
        <v>n/a</v>
      </c>
      <c r="V50" s="120" t="str">
        <f>IFERROR(O50/R50-1,"n/a")</f>
        <v>n/a</v>
      </c>
      <c r="W50" s="121">
        <f>IFERROR(O50/S50-1,"n/a")</f>
        <v>0.28504398826979482</v>
      </c>
      <c r="X50" s="82">
        <v>15637</v>
      </c>
      <c r="Y50" s="68">
        <v>0</v>
      </c>
      <c r="Z50" s="68">
        <v>0</v>
      </c>
      <c r="AA50" s="78">
        <v>20248</v>
      </c>
      <c r="AC50" s="9"/>
    </row>
    <row r="51" spans="3:29" ht="14.65" thickBot="1">
      <c r="C51" s="35" t="s">
        <v>12</v>
      </c>
      <c r="D51" s="36"/>
      <c r="E51" s="37"/>
      <c r="F51" s="75">
        <f>F37+F40+F43+F46+F49</f>
        <v>430</v>
      </c>
      <c r="G51" s="75">
        <f t="shared" ref="G51:J52" si="10">G37+G40+G43+G46+G49</f>
        <v>348</v>
      </c>
      <c r="H51" s="75">
        <f t="shared" si="10"/>
        <v>18</v>
      </c>
      <c r="I51" s="75">
        <f t="shared" si="10"/>
        <v>0</v>
      </c>
      <c r="J51" s="75">
        <f t="shared" si="10"/>
        <v>313</v>
      </c>
      <c r="K51" s="66">
        <f>IFERROR(F51/G51-1,"n/a")</f>
        <v>0.23563218390804597</v>
      </c>
      <c r="L51" s="66">
        <f>IFERROR(F51/H51-1,"n/a")</f>
        <v>22.888888888888889</v>
      </c>
      <c r="M51" s="66" t="str">
        <f>IFERROR(F51/I51-1,"n/a")</f>
        <v>n/a</v>
      </c>
      <c r="N51" s="62">
        <f>IFERROR(F51/J51-1,"n/a")</f>
        <v>0.37380191693290743</v>
      </c>
      <c r="O51" s="75">
        <f t="shared" ref="O51:S52" si="11">O37+O40+O43+O46+O49</f>
        <v>814</v>
      </c>
      <c r="P51" s="75">
        <f t="shared" si="11"/>
        <v>676</v>
      </c>
      <c r="Q51" s="75">
        <f t="shared" si="11"/>
        <v>25</v>
      </c>
      <c r="R51" s="75">
        <f t="shared" si="11"/>
        <v>42</v>
      </c>
      <c r="S51" s="75">
        <f t="shared" si="11"/>
        <v>605</v>
      </c>
      <c r="T51" s="66">
        <f>IFERROR(O51/P51-1,"n/a")</f>
        <v>0.20414201183431957</v>
      </c>
      <c r="U51" s="66">
        <f>IFERROR(O51/Q51-1,"n/a")</f>
        <v>31.560000000000002</v>
      </c>
      <c r="V51" s="66">
        <f>IFERROR(O51/R51-1,"n/a")</f>
        <v>18.38095238095238</v>
      </c>
      <c r="W51" s="62">
        <f>IFERROR(O51/S51-1,"n/a")</f>
        <v>0.34545454545454546</v>
      </c>
      <c r="X51" s="46">
        <f t="shared" ref="X51:Z52" si="12">X37+X40+X43+X46+X49</f>
        <v>3856</v>
      </c>
      <c r="Y51" s="46">
        <f t="shared" si="12"/>
        <v>1673</v>
      </c>
      <c r="Z51" s="46">
        <f t="shared" si="12"/>
        <v>669</v>
      </c>
      <c r="AA51" s="80">
        <f>AA37+AA40+AA43+AA46+AA49</f>
        <v>3241</v>
      </c>
      <c r="AC51" s="9"/>
    </row>
    <row r="52" spans="3:29" thickTop="1" thickBot="1">
      <c r="C52" s="38" t="s">
        <v>13</v>
      </c>
      <c r="D52" s="39"/>
      <c r="E52" s="40"/>
      <c r="F52" s="76">
        <f>F38+F41+F44+F47+F50</f>
        <v>1044083</v>
      </c>
      <c r="G52" s="76">
        <f t="shared" si="10"/>
        <v>573599</v>
      </c>
      <c r="H52" s="76">
        <f t="shared" si="10"/>
        <v>24481</v>
      </c>
      <c r="I52" s="76">
        <f t="shared" si="10"/>
        <v>0</v>
      </c>
      <c r="J52" s="76">
        <f t="shared" si="10"/>
        <v>837624</v>
      </c>
      <c r="K52" s="67">
        <f>IFERROR(F52/G52-1,"n/a")</f>
        <v>0.82023155549434357</v>
      </c>
      <c r="L52" s="67">
        <f>IFERROR(F52/H52-1,"n/a")</f>
        <v>41.648707160655199</v>
      </c>
      <c r="M52" s="67" t="str">
        <f>IFERROR(F52/I52-1,"n/a")</f>
        <v>n/a</v>
      </c>
      <c r="N52" s="63">
        <f>IFERROR(F52/J52-1,"n/a")</f>
        <v>0.24648171494608562</v>
      </c>
      <c r="O52" s="76">
        <f t="shared" si="11"/>
        <v>2002647</v>
      </c>
      <c r="P52" s="76">
        <f t="shared" si="11"/>
        <v>1081064</v>
      </c>
      <c r="Q52" s="76">
        <f t="shared" si="11"/>
        <v>30483</v>
      </c>
      <c r="R52" s="76">
        <f t="shared" si="11"/>
        <v>0</v>
      </c>
      <c r="S52" s="76">
        <f t="shared" si="11"/>
        <v>1628862</v>
      </c>
      <c r="T52" s="67">
        <f>IFERROR(O52/P52-1,"n/a")</f>
        <v>0.85247774414835753</v>
      </c>
      <c r="U52" s="118">
        <f>IFERROR(O52/Q52-1,"n/a")</f>
        <v>64.697175474854831</v>
      </c>
      <c r="V52" s="118" t="str">
        <f>IFERROR(O52/R52-1,"n/a")</f>
        <v>n/a</v>
      </c>
      <c r="W52" s="119">
        <f>IFERROR(O52/S52-1,"n/a")</f>
        <v>0.22947616188480047</v>
      </c>
      <c r="X52" s="47">
        <f t="shared" si="12"/>
        <v>9237323</v>
      </c>
      <c r="Y52" s="47">
        <f t="shared" si="12"/>
        <v>2410085</v>
      </c>
      <c r="Z52" s="47">
        <f t="shared" si="12"/>
        <v>1324261</v>
      </c>
      <c r="AA52" s="81">
        <f>AA38+AA41+AA44+AA47+AA50</f>
        <v>8638971</v>
      </c>
      <c r="AC52" s="9"/>
    </row>
    <row r="53" spans="3:29" ht="14.65" thickTop="1">
      <c r="AC53" s="9"/>
    </row>
    <row r="54" spans="3:29" ht="14.25">
      <c r="P54" s="111"/>
      <c r="Q54" s="111"/>
      <c r="R54" s="111"/>
      <c r="S54" s="111"/>
      <c r="AC54" s="9"/>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66"/>
  <sheetViews>
    <sheetView showGridLines="0" zoomScaleNormal="100" workbookViewId="0"/>
  </sheetViews>
  <sheetFormatPr defaultColWidth="0" defaultRowHeight="15" customHeight="1" zeroHeight="1"/>
  <cols>
    <col min="1" max="2" width="4.1328125" customWidth="1"/>
    <col min="3" max="3" width="3.73046875" customWidth="1"/>
    <col min="4" max="4" width="8.86328125" customWidth="1"/>
    <col min="5" max="5" width="10.73046875" bestFit="1" customWidth="1"/>
    <col min="6" max="6" width="9.1328125" bestFit="1" customWidth="1"/>
    <col min="7" max="7" width="9.3984375" bestFit="1" customWidth="1"/>
    <col min="8" max="9" width="8.86328125" customWidth="1"/>
    <col min="10" max="10" width="9.3984375" bestFit="1" customWidth="1"/>
    <col min="11" max="11" width="8" customWidth="1"/>
    <col min="12" max="12" width="8.86328125" bestFit="1" customWidth="1"/>
    <col min="13" max="14" width="8" customWidth="1"/>
    <col min="15" max="15" width="11" bestFit="1" customWidth="1"/>
    <col min="16" max="18" width="10.3984375" bestFit="1" customWidth="1"/>
    <col min="19" max="19" width="11" bestFit="1" customWidth="1"/>
    <col min="20" max="20" width="9.1328125" bestFit="1" customWidth="1"/>
    <col min="21" max="21" width="8.86328125" bestFit="1" customWidth="1"/>
    <col min="22" max="22" width="9" bestFit="1" customWidth="1"/>
    <col min="23" max="23" width="7.73046875" customWidth="1"/>
    <col min="24" max="24" width="12.3984375" bestFit="1" customWidth="1"/>
    <col min="25" max="26" width="12" bestFit="1" customWidth="1"/>
    <col min="27" max="27" width="12.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5.75">
      <c r="A4" s="9"/>
      <c r="B4" s="11" t="s">
        <v>7</v>
      </c>
      <c r="C4" s="26"/>
      <c r="D4" s="24"/>
      <c r="E4" s="58" t="s">
        <v>113</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25">
      <c r="A9" s="9"/>
      <c r="C9" s="27" t="s">
        <v>7</v>
      </c>
      <c r="D9" s="28"/>
      <c r="E9" s="28"/>
      <c r="F9" s="157" t="s">
        <v>45</v>
      </c>
      <c r="G9" s="157"/>
      <c r="H9" s="157"/>
      <c r="I9" s="157"/>
      <c r="J9" s="157"/>
      <c r="K9" s="157"/>
      <c r="L9" s="157"/>
      <c r="M9" s="157"/>
      <c r="N9" s="158"/>
      <c r="O9" s="156" t="s">
        <v>46</v>
      </c>
      <c r="P9" s="157"/>
      <c r="Q9" s="157"/>
      <c r="R9" s="157"/>
      <c r="S9" s="157"/>
      <c r="T9" s="157"/>
      <c r="U9" s="157"/>
      <c r="V9" s="157"/>
      <c r="W9" s="158"/>
      <c r="X9" s="156" t="s">
        <v>57</v>
      </c>
      <c r="Y9" s="157"/>
      <c r="Z9" s="157"/>
      <c r="AA9" s="159"/>
      <c r="AB9" s="9"/>
      <c r="AC9" s="9"/>
    </row>
    <row r="10" spans="1:29" ht="14.2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25">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25">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ht="14.25">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ht="14.25">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25">
      <c r="A16" s="9"/>
      <c r="B16" s="12"/>
      <c r="C16" s="33"/>
      <c r="D16" s="26" t="s">
        <v>5</v>
      </c>
      <c r="E16" s="32"/>
      <c r="F16" s="74">
        <v>46</v>
      </c>
      <c r="G16" s="71">
        <v>56</v>
      </c>
      <c r="H16" s="71">
        <f>'[4]Cruise KPI 2019&amp;2023Regional-BD'!$G$13</f>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ht="14.25">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ht="14.25">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25">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ht="14.25">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ht="14.25">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25">
      <c r="A22" s="9"/>
      <c r="B22" s="12"/>
      <c r="C22" s="33"/>
      <c r="D22" s="26" t="s">
        <v>5</v>
      </c>
      <c r="E22" s="34"/>
      <c r="F22" s="74">
        <f>152+9</f>
        <v>161</v>
      </c>
      <c r="G22" s="71">
        <v>100</v>
      </c>
      <c r="H22" s="71">
        <v>0</v>
      </c>
      <c r="I22" s="71">
        <v>0</v>
      </c>
      <c r="J22" s="71">
        <v>90</v>
      </c>
      <c r="K22" s="64">
        <f>IFERROR(F22/G22-1,"n/a")</f>
        <v>0.6100000000000001</v>
      </c>
      <c r="L22" s="64" t="str">
        <f t="shared" si="0"/>
        <v>n/a</v>
      </c>
      <c r="M22" s="64" t="str">
        <f>IFERROR(F22/I22-1,"n/a")</f>
        <v>n/a</v>
      </c>
      <c r="N22" s="60">
        <f t="shared" si="1"/>
        <v>0.78888888888888897</v>
      </c>
      <c r="O22" s="68">
        <f>'Mar-23'!O22+'Apr-23'!F22</f>
        <v>448</v>
      </c>
      <c r="P22" s="68">
        <f>'Mar-23'!P22+'Apr-23'!G22</f>
        <v>153</v>
      </c>
      <c r="Q22" s="68">
        <f>'Mar-23'!Q22+'Apr-23'!H22</f>
        <v>0</v>
      </c>
      <c r="R22" s="68">
        <f>'Mar-23'!R22+'Apr-23'!I22</f>
        <v>205</v>
      </c>
      <c r="S22" s="68">
        <f>'Mar-23'!S22+'Apr-23'!J22</f>
        <v>413</v>
      </c>
      <c r="T22" s="64">
        <f>IFERROR(O22/P22-1,"n/a")</f>
        <v>1.9281045751633985</v>
      </c>
      <c r="U22" s="64" t="str">
        <f>IFERROR(O22/Q22-1,"n/a")</f>
        <v>n/a</v>
      </c>
      <c r="V22" s="64">
        <f>IFERROR(O22/R22-1,"n/a")</f>
        <v>1.1853658536585368</v>
      </c>
      <c r="W22" s="60">
        <f>IFERROR(O22/S22-1,"n/a")</f>
        <v>8.4745762711864403E-2</v>
      </c>
      <c r="X22" s="68">
        <v>895</v>
      </c>
      <c r="Y22" s="68">
        <v>283</v>
      </c>
      <c r="Z22" s="70">
        <v>43</v>
      </c>
      <c r="AA22" s="78">
        <v>827</v>
      </c>
      <c r="AB22" s="9"/>
      <c r="AC22" s="9"/>
    </row>
    <row r="23" spans="1:29" ht="14.25">
      <c r="A23" s="9"/>
      <c r="B23" s="12"/>
      <c r="C23" s="33"/>
      <c r="D23" s="26" t="s">
        <v>11</v>
      </c>
      <c r="E23" s="32"/>
      <c r="F23" s="73">
        <v>332905</v>
      </c>
      <c r="G23" s="71">
        <v>115809</v>
      </c>
      <c r="H23" s="71">
        <v>0</v>
      </c>
      <c r="I23" s="71">
        <v>0</v>
      </c>
      <c r="J23" s="71">
        <v>212740</v>
      </c>
      <c r="K23" s="64">
        <f>IFERROR(F23/G23-1,"n/a")</f>
        <v>1.8746038736194941</v>
      </c>
      <c r="L23" s="64" t="str">
        <f t="shared" si="0"/>
        <v>n/a</v>
      </c>
      <c r="M23" s="64" t="str">
        <f>IFERROR(F23/I23-1,"n/a")</f>
        <v>n/a</v>
      </c>
      <c r="N23" s="60">
        <f t="shared" si="1"/>
        <v>0.56484441101814431</v>
      </c>
      <c r="O23" s="68">
        <f>'Mar-23'!O23+'Apr-23'!F23</f>
        <v>1169179</v>
      </c>
      <c r="P23" s="68">
        <f>'Mar-23'!P23+'Apr-23'!G23</f>
        <v>184263</v>
      </c>
      <c r="Q23" s="68">
        <f>'Mar-23'!Q23+'Apr-23'!H23</f>
        <v>0</v>
      </c>
      <c r="R23" s="68">
        <f>'Mar-23'!R23+'Apr-23'!I23</f>
        <v>545974</v>
      </c>
      <c r="S23" s="68">
        <f>'Mar-23'!S23+'Apr-23'!J23</f>
        <v>1132555</v>
      </c>
      <c r="T23" s="64">
        <f>IFERROR(O23/P23-1,"n/a")</f>
        <v>5.3451642489268059</v>
      </c>
      <c r="U23" s="64" t="str">
        <f>IFERROR(O23/Q23-1,"n/a")</f>
        <v>n/a</v>
      </c>
      <c r="V23" s="64">
        <f>IFERROR(O23/R23-1,"n/a")</f>
        <v>1.1414554539227142</v>
      </c>
      <c r="W23" s="60">
        <f>IFERROR(O23/S23-1,"n/a")</f>
        <v>3.2337502372953297E-2</v>
      </c>
      <c r="X23" s="68">
        <v>2165161</v>
      </c>
      <c r="Y23" s="68">
        <v>465109</v>
      </c>
      <c r="Z23" s="70">
        <v>140552</v>
      </c>
      <c r="AA23" s="78">
        <v>2552942</v>
      </c>
      <c r="AB23" s="9"/>
      <c r="AC23" s="9"/>
    </row>
    <row r="24" spans="1:29" ht="14.25">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25">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68">
        <v>0</v>
      </c>
      <c r="AA25" s="78">
        <v>16</v>
      </c>
      <c r="AB25" s="9"/>
      <c r="AC25" s="9"/>
    </row>
    <row r="26" spans="1:29" ht="14.25">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68">
        <v>0</v>
      </c>
      <c r="AA26" s="78">
        <v>20248</v>
      </c>
      <c r="AB26" s="9"/>
      <c r="AC26" s="9"/>
    </row>
    <row r="27" spans="1:29" ht="14.65" thickBot="1">
      <c r="A27" s="9"/>
      <c r="B27" s="12"/>
      <c r="C27" s="35" t="s">
        <v>12</v>
      </c>
      <c r="D27" s="36"/>
      <c r="E27" s="37"/>
      <c r="F27" s="75">
        <f t="shared" ref="F27:J28" si="2">F13+F16+F19+F22+F25</f>
        <v>384</v>
      </c>
      <c r="G27" s="75">
        <f t="shared" si="2"/>
        <v>328</v>
      </c>
      <c r="H27" s="75">
        <f t="shared" si="2"/>
        <v>7</v>
      </c>
      <c r="I27" s="75">
        <f t="shared" si="2"/>
        <v>42</v>
      </c>
      <c r="J27" s="75">
        <f t="shared" si="2"/>
        <v>292</v>
      </c>
      <c r="K27" s="66">
        <f>IFERROR(F27/G27-1,"n/a")</f>
        <v>0.1707317073170731</v>
      </c>
      <c r="L27" s="66">
        <f t="shared" si="0"/>
        <v>53.857142857142854</v>
      </c>
      <c r="M27" s="66">
        <f>IFERROR(F27/I27-1,"n/a")</f>
        <v>8.1428571428571423</v>
      </c>
      <c r="N27" s="62">
        <f t="shared" si="1"/>
        <v>0.31506849315068486</v>
      </c>
      <c r="O27" s="75">
        <f t="shared" ref="O27:S28" si="3">O13+O16+O19+O22+O25</f>
        <v>1251</v>
      </c>
      <c r="P27" s="75">
        <f t="shared" si="3"/>
        <v>959</v>
      </c>
      <c r="Q27" s="75">
        <f t="shared" si="3"/>
        <v>19</v>
      </c>
      <c r="R27" s="75">
        <f t="shared" si="3"/>
        <v>769</v>
      </c>
      <c r="S27" s="75">
        <f t="shared" si="3"/>
        <v>1160</v>
      </c>
      <c r="T27" s="66">
        <f>IFERROR(O27/P27-1,"n/a")</f>
        <v>0.30448383733055273</v>
      </c>
      <c r="U27" s="66">
        <f>IFERROR(O27/Q27-1,"n/a")</f>
        <v>64.84210526315789</v>
      </c>
      <c r="V27" s="66">
        <f>IFERROR(O27/R27-1,"n/a")</f>
        <v>0.62678803641092329</v>
      </c>
      <c r="W27" s="62">
        <f>IFERROR(O27/S27-1,"n/a")</f>
        <v>7.8448275862069039E-2</v>
      </c>
      <c r="X27" s="75">
        <f>X13+X16+X19+X22+X25</f>
        <v>3620</v>
      </c>
      <c r="Y27" s="46">
        <f t="shared" ref="Y27:AA28" si="4">Y13+Y16+Y19+Y22+Y25</f>
        <v>1054</v>
      </c>
      <c r="Z27" s="46">
        <f t="shared" si="4"/>
        <v>657</v>
      </c>
      <c r="AA27" s="80">
        <f t="shared" si="4"/>
        <v>3310</v>
      </c>
      <c r="AB27" s="9"/>
      <c r="AC27" s="9"/>
    </row>
    <row r="28" spans="1:29" thickTop="1" thickBot="1">
      <c r="A28" s="9"/>
      <c r="B28" s="12"/>
      <c r="C28" s="38" t="s">
        <v>13</v>
      </c>
      <c r="D28" s="39"/>
      <c r="E28" s="40"/>
      <c r="F28" s="76">
        <f t="shared" si="2"/>
        <v>958564</v>
      </c>
      <c r="G28" s="76">
        <f t="shared" si="2"/>
        <v>507465</v>
      </c>
      <c r="H28" s="76">
        <f t="shared" si="2"/>
        <v>6002</v>
      </c>
      <c r="I28" s="76">
        <f t="shared" si="2"/>
        <v>0</v>
      </c>
      <c r="J28" s="76">
        <f t="shared" si="2"/>
        <v>791238</v>
      </c>
      <c r="K28" s="67">
        <f>IFERROR(F28/G28-1,"n/a")</f>
        <v>0.88892632989467257</v>
      </c>
      <c r="L28" s="67">
        <f t="shared" si="0"/>
        <v>158.70743085638119</v>
      </c>
      <c r="M28" s="67" t="str">
        <f>IFERROR(F28/I28-1,"n/a")</f>
        <v>n/a</v>
      </c>
      <c r="N28" s="63">
        <f t="shared" si="1"/>
        <v>0.21147366531941092</v>
      </c>
      <c r="O28" s="76">
        <f t="shared" si="3"/>
        <v>3436923</v>
      </c>
      <c r="P28" s="76">
        <f t="shared" si="3"/>
        <v>1375170</v>
      </c>
      <c r="Q28" s="76">
        <f t="shared" si="3"/>
        <v>16105</v>
      </c>
      <c r="R28" s="76">
        <f t="shared" si="3"/>
        <v>1681724</v>
      </c>
      <c r="S28" s="76">
        <f t="shared" si="3"/>
        <v>3249015</v>
      </c>
      <c r="T28" s="67">
        <f>IFERROR(O28/P28-1,"n/a")</f>
        <v>1.499271362813325</v>
      </c>
      <c r="U28" s="67">
        <f>IFERROR(O28/Q28-1,"n/a")</f>
        <v>212.40720273207077</v>
      </c>
      <c r="V28" s="67">
        <f>IFERROR(O28/R28-1,"n/a")</f>
        <v>1.0436902844937697</v>
      </c>
      <c r="W28" s="63">
        <f>IFERROR(O28/S28-1,"n/a")</f>
        <v>5.7835374721261656E-2</v>
      </c>
      <c r="X28" s="76">
        <f>X14+X17+X20+X23+X26</f>
        <v>7626669</v>
      </c>
      <c r="Y28" s="47">
        <f t="shared" si="4"/>
        <v>1552483</v>
      </c>
      <c r="Z28" s="47">
        <f t="shared" si="4"/>
        <v>1314158</v>
      </c>
      <c r="AA28" s="81">
        <f t="shared" si="4"/>
        <v>9152531</v>
      </c>
      <c r="AB28" s="9"/>
      <c r="AC28" s="9"/>
    </row>
    <row r="29" spans="1:29" ht="14.65" thickTop="1">
      <c r="A29" s="9"/>
      <c r="B29" s="9"/>
      <c r="C29" s="9"/>
      <c r="D29" s="9"/>
      <c r="E29" s="9"/>
      <c r="F29" s="41"/>
      <c r="G29" s="41"/>
      <c r="H29" s="41"/>
      <c r="I29" s="41"/>
      <c r="J29" s="41"/>
      <c r="K29" s="41"/>
      <c r="L29" s="41"/>
      <c r="M29" s="41"/>
      <c r="N29" s="9"/>
      <c r="O29" s="41"/>
      <c r="P29" s="9"/>
      <c r="Q29" s="9"/>
      <c r="R29" s="9"/>
      <c r="S29" s="9"/>
      <c r="T29" s="9"/>
      <c r="U29" s="9"/>
      <c r="V29" s="9"/>
      <c r="W29" s="9"/>
      <c r="X29" s="9"/>
      <c r="Y29" s="9"/>
      <c r="Z29" s="9"/>
      <c r="AA29" s="9"/>
      <c r="AB29" s="9"/>
      <c r="AC29" s="9"/>
    </row>
    <row r="30" spans="1:29" ht="14.25">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ht="14.25">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25">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25">
      <c r="A33" s="9"/>
      <c r="B33" s="9"/>
      <c r="C33" s="27" t="s">
        <v>7</v>
      </c>
      <c r="D33" s="28"/>
      <c r="E33" s="28"/>
      <c r="F33" s="157" t="str">
        <f>F9</f>
        <v>April</v>
      </c>
      <c r="G33" s="157"/>
      <c r="H33" s="157"/>
      <c r="I33" s="157"/>
      <c r="J33" s="157"/>
      <c r="K33" s="157"/>
      <c r="L33" s="157"/>
      <c r="M33" s="157"/>
      <c r="N33" s="158"/>
      <c r="O33" s="160" t="s">
        <v>114</v>
      </c>
      <c r="P33" s="161"/>
      <c r="Q33" s="161"/>
      <c r="R33" s="161"/>
      <c r="S33" s="161"/>
      <c r="T33" s="161"/>
      <c r="U33" s="161"/>
      <c r="V33" s="161"/>
      <c r="W33" s="162"/>
      <c r="X33" s="156" t="s">
        <v>58</v>
      </c>
      <c r="Y33" s="157"/>
      <c r="Z33" s="157"/>
      <c r="AA33" s="159"/>
    </row>
    <row r="34" spans="1:29" ht="14.25">
      <c r="A34" s="9"/>
      <c r="B34" s="9"/>
      <c r="C34" s="29"/>
      <c r="D34" s="30"/>
      <c r="E34" s="30"/>
      <c r="F34" s="151"/>
      <c r="G34" s="152"/>
      <c r="H34" s="152"/>
      <c r="I34" s="152"/>
      <c r="J34" s="152"/>
      <c r="K34" s="152"/>
      <c r="L34" s="152"/>
      <c r="M34" s="152"/>
      <c r="N34" s="153"/>
      <c r="O34" s="151"/>
      <c r="P34" s="152"/>
      <c r="Q34" s="152"/>
      <c r="R34" s="152"/>
      <c r="S34" s="152"/>
      <c r="T34" s="152"/>
      <c r="U34" s="152"/>
      <c r="V34" s="152"/>
      <c r="W34" s="153"/>
      <c r="X34" s="151"/>
      <c r="Y34" s="152"/>
      <c r="Z34" s="152"/>
      <c r="AA34" s="153"/>
    </row>
    <row r="35" spans="1:29" ht="20.25">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25">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25">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0">
        <f>IFERROR(O37/P37-1,"n/a")</f>
        <v>-5.1470588235294157E-2</v>
      </c>
      <c r="U37" s="120" t="str">
        <f>IFERROR(O37/Q37-1,"n/a")</f>
        <v>n/a</v>
      </c>
      <c r="V37" s="120">
        <f>IFERROR(O37/R37-1,"n/a")</f>
        <v>2.0714285714285716</v>
      </c>
      <c r="W37" s="121">
        <f>IFERROR(O37/S37-1,"n/a")</f>
        <v>0</v>
      </c>
      <c r="X37" s="89">
        <v>1486</v>
      </c>
      <c r="Y37" s="89">
        <v>1052</v>
      </c>
      <c r="Z37" s="70">
        <v>551</v>
      </c>
      <c r="AA37" s="78">
        <v>1584</v>
      </c>
      <c r="AC37" s="9"/>
    </row>
    <row r="38" spans="1:29" ht="14.25">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0">
        <f>IFERROR(O38/P38-1,"n/a")</f>
        <v>0.51030598949588302</v>
      </c>
      <c r="U38" s="120" t="str">
        <f>IFERROR(O38/Q38-1,"n/a")</f>
        <v>n/a</v>
      </c>
      <c r="V38" s="120" t="str">
        <f>IFERROR(O38/R38-1,"n/a")</f>
        <v>n/a</v>
      </c>
      <c r="W38" s="121">
        <f>IFERROR(O38/S38-1,"n/a")</f>
        <v>0.14136964052329049</v>
      </c>
      <c r="X38" s="89">
        <v>4370939</v>
      </c>
      <c r="Y38" s="89">
        <v>1527970</v>
      </c>
      <c r="Z38" s="84">
        <v>1092884</v>
      </c>
      <c r="AA38" s="78">
        <v>4234259</v>
      </c>
      <c r="AC38" s="9"/>
    </row>
    <row r="39" spans="1:29" ht="14.25">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25">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0">
        <f>IFERROR(O40/P40-1,"n/a")</f>
        <v>-0.1785714285714286</v>
      </c>
      <c r="U40" s="120">
        <f>IFERROR(O40/Q40-1,"n/a")</f>
        <v>8.1999999999999993</v>
      </c>
      <c r="V40" s="120" t="str">
        <f>IFERROR(O40/R40-1,"n/a")</f>
        <v>n/a</v>
      </c>
      <c r="W40" s="121">
        <f>IFERROR(O40/S40-1,"n/a")</f>
        <v>-9.8039215686274495E-2</v>
      </c>
      <c r="X40" s="89">
        <v>563</v>
      </c>
      <c r="Y40" s="89">
        <v>226</v>
      </c>
      <c r="Z40" s="70">
        <v>66</v>
      </c>
      <c r="AA40" s="78">
        <v>573</v>
      </c>
      <c r="AC40" s="9"/>
    </row>
    <row r="41" spans="1:29" ht="14.25">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0">
        <f>IFERROR(O41/P41-1,"n/a")</f>
        <v>0.7782563321019762</v>
      </c>
      <c r="U41" s="120">
        <f>IFERROR(O41/Q41-1,"n/a")</f>
        <v>16.885371542819062</v>
      </c>
      <c r="V41" s="120" t="str">
        <f>IFERROR(O41/R41-1,"n/a")</f>
        <v>n/a</v>
      </c>
      <c r="W41" s="121">
        <f>IFERROR(O41/S41-1,"n/a")</f>
        <v>-0.27138212596127087</v>
      </c>
      <c r="X41" s="89">
        <v>1012510</v>
      </c>
      <c r="Y41" s="89">
        <v>327926</v>
      </c>
      <c r="Z41" s="84">
        <v>80778</v>
      </c>
      <c r="AA41" s="78">
        <v>1361671</v>
      </c>
      <c r="AC41" s="9"/>
    </row>
    <row r="42" spans="1:29" ht="14.25">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25">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0">
        <f>IFERROR(O43/P43-1,"n/a")</f>
        <v>0.34285714285714275</v>
      </c>
      <c r="U43" s="120">
        <f>IFERROR(O43/Q43-1,"n/a")</f>
        <v>22.5</v>
      </c>
      <c r="V43" s="120" t="str">
        <f>IFERROR(O43/R43-1,"n/a")</f>
        <v>n/a</v>
      </c>
      <c r="W43" s="121">
        <f>IFERROR(O43/S43-1,"n/a")</f>
        <v>1.2380952380952381</v>
      </c>
      <c r="X43" s="89">
        <v>669</v>
      </c>
      <c r="Y43" s="89">
        <v>59</v>
      </c>
      <c r="Z43" s="70">
        <v>9</v>
      </c>
      <c r="AA43" s="78">
        <v>287</v>
      </c>
      <c r="AC43" s="9"/>
    </row>
    <row r="44" spans="1:29" ht="14.25">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0">
        <f>IFERROR(O44/P44-1,"n/a")</f>
        <v>1.0353020628683693</v>
      </c>
      <c r="U44" s="120" t="str">
        <f>IFERROR(O44/Q44-1,"n/a")</f>
        <v>n/a</v>
      </c>
      <c r="V44" s="120" t="str">
        <f>IFERROR(O44/R44-1,"n/a")</f>
        <v>n/a</v>
      </c>
      <c r="W44" s="121">
        <f>IFERROR(O44/S44-1,"n/a")</f>
        <v>0.83850483875440207</v>
      </c>
      <c r="X44" s="82">
        <f>709768+195488</f>
        <v>905256</v>
      </c>
      <c r="Y44" s="82">
        <v>20626</v>
      </c>
      <c r="Z44" s="84">
        <v>10047</v>
      </c>
      <c r="AA44" s="78">
        <v>581199</v>
      </c>
      <c r="AC44" s="9"/>
    </row>
    <row r="45" spans="1:29" ht="14.25">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25">
      <c r="A46" s="9"/>
      <c r="B46" s="9"/>
      <c r="C46" s="33"/>
      <c r="D46" s="26" t="s">
        <v>5</v>
      </c>
      <c r="E46" s="34"/>
      <c r="F46" s="74">
        <f t="shared" ref="F46:J47" si="11">F22</f>
        <v>161</v>
      </c>
      <c r="G46" s="74">
        <f t="shared" si="11"/>
        <v>100</v>
      </c>
      <c r="H46" s="74">
        <f t="shared" si="11"/>
        <v>0</v>
      </c>
      <c r="I46" s="74">
        <f t="shared" si="11"/>
        <v>0</v>
      </c>
      <c r="J46" s="74">
        <f t="shared" si="11"/>
        <v>90</v>
      </c>
      <c r="K46" s="64">
        <f>IFERROR(F46/G46-1,"n/a")</f>
        <v>0.6100000000000001</v>
      </c>
      <c r="L46" s="64" t="str">
        <f>IFERROR(F46/H46-1,"n/a")</f>
        <v>n/a</v>
      </c>
      <c r="M46" s="64" t="str">
        <f>IFERROR(F46/I46-1,"n/a")</f>
        <v>n/a</v>
      </c>
      <c r="N46" s="60">
        <f>IFERROR(F46/J46-1,"n/a")</f>
        <v>0.78888888888888897</v>
      </c>
      <c r="O46" s="74">
        <f t="shared" ref="O46:S47" si="12">F46</f>
        <v>161</v>
      </c>
      <c r="P46" s="74">
        <f t="shared" si="12"/>
        <v>100</v>
      </c>
      <c r="Q46" s="74">
        <f t="shared" si="12"/>
        <v>0</v>
      </c>
      <c r="R46" s="74">
        <f t="shared" si="12"/>
        <v>0</v>
      </c>
      <c r="S46" s="74">
        <f t="shared" si="12"/>
        <v>90</v>
      </c>
      <c r="T46" s="120">
        <f>IFERROR(O46/P46-1,"n/a")</f>
        <v>0.6100000000000001</v>
      </c>
      <c r="U46" s="120" t="str">
        <f>IFERROR(O46/Q46-1,"n/a")</f>
        <v>n/a</v>
      </c>
      <c r="V46" s="120" t="str">
        <f>IFERROR(O46/R46-1,"n/a")</f>
        <v>n/a</v>
      </c>
      <c r="W46" s="121">
        <f>IFERROR(O46/S46-1,"n/a")</f>
        <v>0.78888888888888897</v>
      </c>
      <c r="X46" s="89">
        <v>1129</v>
      </c>
      <c r="Y46" s="89">
        <v>336</v>
      </c>
      <c r="Z46" s="84">
        <v>43</v>
      </c>
      <c r="AA46" s="78">
        <v>781</v>
      </c>
      <c r="AC46" s="9"/>
    </row>
    <row r="47" spans="1:29" ht="14.25">
      <c r="A47" s="9"/>
      <c r="B47" s="9"/>
      <c r="C47" s="33"/>
      <c r="D47" s="26" t="s">
        <v>11</v>
      </c>
      <c r="E47" s="32"/>
      <c r="F47" s="74">
        <f t="shared" si="11"/>
        <v>332905</v>
      </c>
      <c r="G47" s="74">
        <f t="shared" si="11"/>
        <v>115809</v>
      </c>
      <c r="H47" s="74">
        <f t="shared" si="11"/>
        <v>0</v>
      </c>
      <c r="I47" s="74">
        <f t="shared" si="11"/>
        <v>0</v>
      </c>
      <c r="J47" s="74">
        <f t="shared" si="11"/>
        <v>212740</v>
      </c>
      <c r="K47" s="64">
        <f>IFERROR(F47/G47-1,"n/a")</f>
        <v>1.8746038736194941</v>
      </c>
      <c r="L47" s="64" t="str">
        <f>IFERROR(F47/H47-1,"n/a")</f>
        <v>n/a</v>
      </c>
      <c r="M47" s="64" t="str">
        <f>IFERROR(F47/I47-1,"n/a")</f>
        <v>n/a</v>
      </c>
      <c r="N47" s="60">
        <f>IFERROR(F47/J47-1,"n/a")</f>
        <v>0.56484441101814431</v>
      </c>
      <c r="O47" s="74">
        <f t="shared" si="12"/>
        <v>332905</v>
      </c>
      <c r="P47" s="74">
        <f t="shared" si="12"/>
        <v>115809</v>
      </c>
      <c r="Q47" s="74">
        <f t="shared" si="12"/>
        <v>0</v>
      </c>
      <c r="R47" s="74">
        <f t="shared" si="12"/>
        <v>0</v>
      </c>
      <c r="S47" s="74">
        <f t="shared" si="12"/>
        <v>212740</v>
      </c>
      <c r="T47" s="120">
        <f>IFERROR(O47/P47-1,"n/a")</f>
        <v>1.8746038736194941</v>
      </c>
      <c r="U47" s="120" t="str">
        <f>IFERROR(O47/Q47-1,"n/a")</f>
        <v>n/a</v>
      </c>
      <c r="V47" s="120" t="str">
        <f>IFERROR(O47/R47-1,"n/a")</f>
        <v>n/a</v>
      </c>
      <c r="W47" s="121">
        <f>IFERROR(O47/S47-1,"n/a")</f>
        <v>0.56484441101814431</v>
      </c>
      <c r="X47" s="82">
        <v>2932981</v>
      </c>
      <c r="Y47" s="82">
        <v>533563</v>
      </c>
      <c r="Z47" s="84">
        <v>140552</v>
      </c>
      <c r="AA47" s="78">
        <v>2441594</v>
      </c>
      <c r="AC47" s="9"/>
    </row>
    <row r="48" spans="1:29" ht="14.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25">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0">
        <f>IFERROR(O49/P49-1,"n/a")</f>
        <v>0</v>
      </c>
      <c r="U49" s="120" t="str">
        <f>IFERROR(O49/Q49-1,"n/a")</f>
        <v>n/a</v>
      </c>
      <c r="V49" s="120" t="str">
        <f>IFERROR(O49/R49-1,"n/a")</f>
        <v>n/a</v>
      </c>
      <c r="W49" s="121">
        <f>IFERROR(O49/S49-1,"n/a")</f>
        <v>0</v>
      </c>
      <c r="X49" s="89">
        <v>9</v>
      </c>
      <c r="Y49" s="68">
        <v>0</v>
      </c>
      <c r="Z49" s="68">
        <v>0</v>
      </c>
      <c r="AA49" s="78">
        <v>16</v>
      </c>
      <c r="AC49" s="9"/>
    </row>
    <row r="50" spans="3:29" ht="14.25">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0">
        <f>IFERROR(O50/P50-1,"n/a")</f>
        <v>1.441081081081081</v>
      </c>
      <c r="U50" s="120" t="str">
        <f>IFERROR(O50/Q50-1,"n/a")</f>
        <v>n/a</v>
      </c>
      <c r="V50" s="120" t="str">
        <f>IFERROR(O50/R50-1,"n/a")</f>
        <v>n/a</v>
      </c>
      <c r="W50" s="121">
        <f>IFERROR(O50/S50-1,"n/a")</f>
        <v>1.1322001888574125</v>
      </c>
      <c r="X50" s="82">
        <v>15637</v>
      </c>
      <c r="Y50" s="68">
        <v>0</v>
      </c>
      <c r="Z50" s="68">
        <v>0</v>
      </c>
      <c r="AA50" s="78">
        <v>20248</v>
      </c>
      <c r="AC50" s="9"/>
    </row>
    <row r="51" spans="3:29" ht="14.65" thickBot="1">
      <c r="C51" s="35" t="s">
        <v>12</v>
      </c>
      <c r="D51" s="36"/>
      <c r="E51" s="37"/>
      <c r="F51" s="75">
        <f>F37+F40+F43+F46+F49</f>
        <v>384</v>
      </c>
      <c r="G51" s="75">
        <f t="shared" ref="G51:J52" si="15">G37+G40+G43+G46+G49</f>
        <v>328</v>
      </c>
      <c r="H51" s="75">
        <f t="shared" si="15"/>
        <v>7</v>
      </c>
      <c r="I51" s="75">
        <f t="shared" si="15"/>
        <v>42</v>
      </c>
      <c r="J51" s="75">
        <f t="shared" si="15"/>
        <v>292</v>
      </c>
      <c r="K51" s="66">
        <f>IFERROR(F51/G51-1,"n/a")</f>
        <v>0.1707317073170731</v>
      </c>
      <c r="L51" s="66">
        <f>IFERROR(F51/H51-1,"n/a")</f>
        <v>53.857142857142854</v>
      </c>
      <c r="M51" s="66">
        <f>IFERROR(F51/I51-1,"n/a")</f>
        <v>8.1428571428571423</v>
      </c>
      <c r="N51" s="62">
        <f>IFERROR(F51/J51-1,"n/a")</f>
        <v>0.31506849315068486</v>
      </c>
      <c r="O51" s="75">
        <f>O37+O40+O43+O46+O49</f>
        <v>384</v>
      </c>
      <c r="P51" s="75">
        <f t="shared" ref="P51:S52" si="16">P37+P40+P43+P46+P49</f>
        <v>328</v>
      </c>
      <c r="Q51" s="75">
        <f t="shared" si="16"/>
        <v>7</v>
      </c>
      <c r="R51" s="75">
        <f t="shared" si="16"/>
        <v>42</v>
      </c>
      <c r="S51" s="75">
        <f t="shared" si="16"/>
        <v>292</v>
      </c>
      <c r="T51" s="66">
        <f>IFERROR(O51/P51-1,"n/a")</f>
        <v>0.1707317073170731</v>
      </c>
      <c r="U51" s="66">
        <f>IFERROR(O51/Q51-1,"n/a")</f>
        <v>53.857142857142854</v>
      </c>
      <c r="V51" s="66">
        <f>IFERROR(O51/R51-1,"n/a")</f>
        <v>8.1428571428571423</v>
      </c>
      <c r="W51" s="62">
        <f>IFERROR(O51/S51-1,"n/a")</f>
        <v>0.31506849315068486</v>
      </c>
      <c r="X51" s="46">
        <f t="shared" ref="X51:AA52" si="17">X37+X40+X43+X46+X49</f>
        <v>3856</v>
      </c>
      <c r="Y51" s="46">
        <f t="shared" si="17"/>
        <v>1673</v>
      </c>
      <c r="Z51" s="46">
        <f t="shared" si="17"/>
        <v>669</v>
      </c>
      <c r="AA51" s="80">
        <f t="shared" si="17"/>
        <v>3241</v>
      </c>
      <c r="AC51" s="9"/>
    </row>
    <row r="52" spans="3:29" thickTop="1" thickBot="1">
      <c r="C52" s="38" t="s">
        <v>13</v>
      </c>
      <c r="D52" s="39"/>
      <c r="E52" s="40"/>
      <c r="F52" s="76">
        <f>F38+F41+F44+F47+F50</f>
        <v>958564</v>
      </c>
      <c r="G52" s="76">
        <f t="shared" si="15"/>
        <v>507465</v>
      </c>
      <c r="H52" s="76">
        <f t="shared" si="15"/>
        <v>6002</v>
      </c>
      <c r="I52" s="76">
        <f t="shared" si="15"/>
        <v>0</v>
      </c>
      <c r="J52" s="76">
        <f t="shared" si="15"/>
        <v>791238</v>
      </c>
      <c r="K52" s="67">
        <f>IFERROR(F52/G52-1,"n/a")</f>
        <v>0.88892632989467257</v>
      </c>
      <c r="L52" s="67">
        <f>IFERROR(F52/H52-1,"n/a")</f>
        <v>158.70743085638119</v>
      </c>
      <c r="M52" s="67" t="str">
        <f>IFERROR(F52/I52-1,"n/a")</f>
        <v>n/a</v>
      </c>
      <c r="N52" s="63">
        <f>IFERROR(F52/J52-1,"n/a")</f>
        <v>0.21147366531941092</v>
      </c>
      <c r="O52" s="76">
        <f>O38+O41+O44+O47+O50</f>
        <v>958564</v>
      </c>
      <c r="P52" s="76">
        <f t="shared" si="16"/>
        <v>507465</v>
      </c>
      <c r="Q52" s="76">
        <f t="shared" si="16"/>
        <v>6002</v>
      </c>
      <c r="R52" s="76">
        <f t="shared" si="16"/>
        <v>0</v>
      </c>
      <c r="S52" s="76">
        <f t="shared" si="16"/>
        <v>791238</v>
      </c>
      <c r="T52" s="67">
        <f>IFERROR(O52/P52-1,"n/a")</f>
        <v>0.88892632989467257</v>
      </c>
      <c r="U52" s="118">
        <f>IFERROR(O52/Q52-1,"n/a")</f>
        <v>158.70743085638119</v>
      </c>
      <c r="V52" s="118" t="str">
        <f>IFERROR(O52/R52-1,"n/a")</f>
        <v>n/a</v>
      </c>
      <c r="W52" s="119">
        <f>IFERROR(O52/S52-1,"n/a")</f>
        <v>0.21147366531941092</v>
      </c>
      <c r="X52" s="47">
        <f t="shared" si="17"/>
        <v>9237323</v>
      </c>
      <c r="Y52" s="47">
        <f t="shared" si="17"/>
        <v>2410085</v>
      </c>
      <c r="Z52" s="47">
        <f t="shared" si="17"/>
        <v>1324261</v>
      </c>
      <c r="AA52" s="81">
        <f t="shared" si="17"/>
        <v>8638971</v>
      </c>
      <c r="AC52" s="9"/>
    </row>
    <row r="53" spans="3:29" ht="14.65" thickTop="1">
      <c r="AC53" s="9"/>
    </row>
    <row r="54" spans="3:29" ht="14.25">
      <c r="P54" s="111"/>
      <c r="Q54" s="111"/>
      <c r="R54" s="111"/>
      <c r="S54" s="111"/>
      <c r="AC54" s="9"/>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66"/>
  <sheetViews>
    <sheetView showGridLines="0" topLeftCell="A19" zoomScaleNormal="100" workbookViewId="0">
      <selection activeCell="G22" sqref="G22"/>
    </sheetView>
  </sheetViews>
  <sheetFormatPr defaultColWidth="0" defaultRowHeight="15" customHeight="1" zeroHeight="1"/>
  <cols>
    <col min="1" max="2" width="4.1328125" customWidth="1"/>
    <col min="3" max="3" width="3.73046875" customWidth="1"/>
    <col min="4" max="4" width="8.86328125" customWidth="1"/>
    <col min="5" max="5" width="10.73046875" bestFit="1" customWidth="1"/>
    <col min="6" max="10" width="8.86328125" customWidth="1"/>
    <col min="11" max="11" width="8" customWidth="1"/>
    <col min="12" max="12" width="8.86328125" bestFit="1" customWidth="1"/>
    <col min="13" max="14" width="8" customWidth="1"/>
    <col min="15" max="19" width="10.3984375" bestFit="1" customWidth="1"/>
    <col min="20" max="20" width="8.265625" bestFit="1" customWidth="1"/>
    <col min="21" max="21" width="8.86328125" bestFit="1" customWidth="1"/>
    <col min="22" max="22" width="9" bestFit="1" customWidth="1"/>
    <col min="23" max="23" width="7.73046875" customWidth="1"/>
    <col min="24" max="26" width="10.3984375" bestFit="1" customWidth="1"/>
    <col min="27" max="27" width="11.265625" bestFit="1" customWidth="1"/>
    <col min="28" max="28" width="3.3984375" customWidth="1"/>
    <col min="29" max="16384" width="8.86328125" hidden="1"/>
  </cols>
  <sheetData>
    <row r="1" spans="1:28" ht="14.25">
      <c r="A1" s="9"/>
      <c r="B1" s="9"/>
      <c r="C1" s="9"/>
      <c r="D1" s="9"/>
      <c r="E1" s="9"/>
      <c r="F1" s="9"/>
      <c r="G1" s="9"/>
      <c r="H1" s="9"/>
      <c r="I1" s="9"/>
      <c r="J1" s="9"/>
      <c r="K1" s="9"/>
      <c r="L1" s="9"/>
      <c r="M1" s="9"/>
      <c r="N1" s="9"/>
      <c r="O1" s="9"/>
      <c r="P1" s="9"/>
      <c r="Q1" s="9"/>
      <c r="R1" s="9"/>
      <c r="S1" s="9"/>
      <c r="T1" s="9"/>
      <c r="U1" s="9"/>
      <c r="V1" s="9"/>
      <c r="W1" s="9"/>
      <c r="X1" s="9"/>
      <c r="Y1" s="9"/>
      <c r="Z1" s="9"/>
      <c r="AA1" s="9"/>
      <c r="AB1" s="9"/>
    </row>
    <row r="2" spans="1:28"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5.75">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25">
      <c r="A9" s="9"/>
      <c r="C9" s="27" t="s">
        <v>7</v>
      </c>
      <c r="D9" s="28"/>
      <c r="E9" s="28"/>
      <c r="F9" s="157" t="s">
        <v>41</v>
      </c>
      <c r="G9" s="157"/>
      <c r="H9" s="157"/>
      <c r="I9" s="157"/>
      <c r="J9" s="157"/>
      <c r="K9" s="157"/>
      <c r="L9" s="157"/>
      <c r="M9" s="157"/>
      <c r="N9" s="158"/>
      <c r="O9" s="156" t="s">
        <v>43</v>
      </c>
      <c r="P9" s="157"/>
      <c r="Q9" s="157"/>
      <c r="R9" s="157"/>
      <c r="S9" s="157"/>
      <c r="T9" s="157"/>
      <c r="U9" s="157"/>
      <c r="V9" s="157"/>
      <c r="W9" s="158"/>
      <c r="X9" s="156" t="s">
        <v>57</v>
      </c>
      <c r="Y9" s="157"/>
      <c r="Z9" s="157"/>
      <c r="AA9" s="159"/>
      <c r="AB9" s="9"/>
    </row>
    <row r="10" spans="1:28" ht="14.2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25">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25">
      <c r="A13" s="9"/>
      <c r="B13" s="12"/>
      <c r="C13" s="33"/>
      <c r="D13" s="26" t="s">
        <v>5</v>
      </c>
      <c r="E13" s="32"/>
      <c r="F13" s="73">
        <f>'[4]Regional BD'!$EF$36</f>
        <v>181</v>
      </c>
      <c r="G13" s="71">
        <f>'[4]Regional BD'!$DS$36</f>
        <v>204</v>
      </c>
      <c r="H13" s="71">
        <f>'[4]Regional BD'!$DF$36</f>
        <v>0</v>
      </c>
      <c r="I13" s="71">
        <f>'[4]Regional BD'!$CS$36</f>
        <v>147</v>
      </c>
      <c r="J13" s="71">
        <f>'[4]Regional BD'!$CF$36</f>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ht="14.25">
      <c r="A14" s="9"/>
      <c r="B14" s="12"/>
      <c r="C14" s="33"/>
      <c r="D14" s="26" t="s">
        <v>11</v>
      </c>
      <c r="E14" s="32"/>
      <c r="F14" s="73">
        <f>'[4]Regional BD'!$EF$41</f>
        <v>565574</v>
      </c>
      <c r="G14" s="71">
        <f>'[4]Regional BD'!$DS$41</f>
        <v>344501</v>
      </c>
      <c r="H14" s="71">
        <f>'[4]Regional BD'!$DF$41</f>
        <v>0</v>
      </c>
      <c r="I14" s="71">
        <f>'[4]Regional BD'!$CS$41</f>
        <v>196286</v>
      </c>
      <c r="J14" s="71">
        <f>'[4]Regional BD'!$CF$41</f>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ht="14.25">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25">
      <c r="A16" s="9"/>
      <c r="B16" s="12"/>
      <c r="C16" s="33"/>
      <c r="D16" s="26" t="s">
        <v>5</v>
      </c>
      <c r="E16" s="32"/>
      <c r="F16" s="74">
        <f>'[4]Cruise KPI 2019&amp;2023Regional-BD'!$M$13</f>
        <v>16</v>
      </c>
      <c r="G16" s="71">
        <f>'[4]Cruise KPI 2019&amp;2023Regional-BD'!$J$13</f>
        <v>26</v>
      </c>
      <c r="H16" s="71">
        <f>'[4]Cruise KPI 2019&amp;2023Regional-BD'!$G$13</f>
        <v>5</v>
      </c>
      <c r="I16" s="71">
        <f>'[4]Regional BD'!$CS$69</f>
        <v>1</v>
      </c>
      <c r="J16" s="71">
        <f>'[4]Cruise KPI 2019&amp;2023Regional-BD'!$D$13</f>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ht="14.25">
      <c r="A17" s="9"/>
      <c r="B17" s="12"/>
      <c r="C17" s="33"/>
      <c r="D17" s="26" t="s">
        <v>11</v>
      </c>
      <c r="E17" s="32"/>
      <c r="F17" s="74">
        <f>'[4]Cruise KPI 2019&amp;2023Regional-BD'!$N$13</f>
        <v>43135</v>
      </c>
      <c r="G17" s="71">
        <f>'[4]Cruise KPI 2019&amp;2023Regional-BD'!$K$13</f>
        <v>28377</v>
      </c>
      <c r="H17" s="71">
        <f>'[4]Cruise KPI 2019&amp;2023Regional-BD'!$H$13</f>
        <v>4146</v>
      </c>
      <c r="I17" s="71">
        <f>'[4]Regional BD'!$CS$74</f>
        <v>565</v>
      </c>
      <c r="J17" s="71">
        <f>'[4]Cruise KPI 2019&amp;2023Regional-BD'!$E$13</f>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ht="14.25">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25">
      <c r="A19" s="9"/>
      <c r="B19" s="12"/>
      <c r="C19" s="33"/>
      <c r="D19" s="26" t="s">
        <v>5</v>
      </c>
      <c r="E19" s="32"/>
      <c r="F19" s="73">
        <f>'[4]Cruise KPI 2019&amp;2023Regional-BD'!$M$19</f>
        <v>17</v>
      </c>
      <c r="G19" s="71">
        <f>'[4]Cruise KPI 2019&amp;2023Regional-BD'!$J$19</f>
        <v>6</v>
      </c>
      <c r="H19" s="71">
        <f>'[4]Cruise KPI 2019&amp;2023Regional-BD'!$G$19</f>
        <v>0</v>
      </c>
      <c r="I19" s="71">
        <f>'[4]Regional BD'!$CS$157</f>
        <v>2</v>
      </c>
      <c r="J19" s="71">
        <f>'[4]Cruise KPI 2019&amp;2023Regional-BD'!$D$19</f>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ht="14.25">
      <c r="A20" s="9"/>
      <c r="B20" s="12"/>
      <c r="C20" s="33"/>
      <c r="D20" s="26" t="s">
        <v>11</v>
      </c>
      <c r="E20" s="32"/>
      <c r="F20" s="73">
        <f>'[4]Cruise KPI 2019&amp;2023Regional-BD'!$N$19+'[4]Ferry KPI'!$N$11</f>
        <v>14734</v>
      </c>
      <c r="G20" s="71">
        <f>'[4]Cruise KPI 2019&amp;2023Regional-BD'!$K$19</f>
        <v>595</v>
      </c>
      <c r="H20" s="71">
        <f>'[4]Cruise KPI 2019&amp;2023Regional-BD'!$H$19+'[4]Ferry KPI'!$H$11</f>
        <v>0</v>
      </c>
      <c r="I20" s="71">
        <f>'[4]Regional BD'!$CS$162+'[4]Ferry Summary'!$U$25</f>
        <v>887</v>
      </c>
      <c r="J20" s="71">
        <f>'[4]Cruise KPI 2019&amp;2023Regional-BD'!$E$19+'[4]Ferry KPI'!$E$11</f>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ht="14.25">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25">
      <c r="A22" s="9"/>
      <c r="B22" s="12"/>
      <c r="C22" s="33"/>
      <c r="D22" s="26" t="s">
        <v>5</v>
      </c>
      <c r="E22" s="34"/>
      <c r="F22" s="74">
        <f>'[4]Cruise KPI 2019&amp;2023Regional-BD'!$M$23</f>
        <v>108</v>
      </c>
      <c r="G22" s="71">
        <f>'[4]Cruise KPI 2019&amp;2023Regional-BD'!$J$23</f>
        <v>24</v>
      </c>
      <c r="H22" s="71">
        <f>'[4]Regional BD'!$DF$212</f>
        <v>0</v>
      </c>
      <c r="I22" s="71">
        <f>'[4]Regional BD'!$CS$212</f>
        <v>10</v>
      </c>
      <c r="J22" s="71">
        <f>'[4]Regional BD'!$CF$212</f>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43</v>
      </c>
      <c r="AA22" s="78">
        <v>827</v>
      </c>
      <c r="AB22" s="9"/>
    </row>
    <row r="23" spans="1:28" ht="14.25">
      <c r="A23" s="9"/>
      <c r="B23" s="12"/>
      <c r="C23" s="33"/>
      <c r="D23" s="26" t="s">
        <v>11</v>
      </c>
      <c r="E23" s="32"/>
      <c r="F23" s="73">
        <f>'[4]Cruise KPI 2019&amp;2023Regional-BD'!$N$23</f>
        <v>297870</v>
      </c>
      <c r="G23" s="71">
        <f>'[4]Cruise KPI 2019&amp;2023Regional-BD'!$K$23</f>
        <v>32594</v>
      </c>
      <c r="H23" s="71">
        <f>'[4]Regional BD'!$DF$217</f>
        <v>0</v>
      </c>
      <c r="I23" s="71">
        <f>'[4]Regional BD'!$CS$217</f>
        <v>28535</v>
      </c>
      <c r="J23" s="71">
        <f>'[4]Regional BD'!$CF$217</f>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140552</v>
      </c>
      <c r="AA23" s="78">
        <v>2552942</v>
      </c>
      <c r="AB23" s="9"/>
    </row>
    <row r="24" spans="1:28" ht="14.25">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25">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ht="14.25">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ht="14.65"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657</v>
      </c>
      <c r="AA27" s="80">
        <f t="shared" si="4"/>
        <v>3310</v>
      </c>
      <c r="AB27" s="9"/>
    </row>
    <row r="28" spans="1:28"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1314158</v>
      </c>
      <c r="AA28" s="81">
        <f t="shared" si="4"/>
        <v>9152531</v>
      </c>
      <c r="AB28" s="9"/>
    </row>
    <row r="29" spans="1:28" ht="14.65"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ht="14.25">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ht="14.25">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ht="14.25">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ht="14.25">
      <c r="A33" s="9"/>
      <c r="B33" s="9"/>
      <c r="C33" s="27" t="s">
        <v>7</v>
      </c>
      <c r="D33" s="28"/>
      <c r="E33" s="28"/>
      <c r="F33" s="157" t="str">
        <f>F9</f>
        <v>March</v>
      </c>
      <c r="G33" s="157"/>
      <c r="H33" s="157"/>
      <c r="I33" s="157"/>
      <c r="J33" s="157"/>
      <c r="K33" s="157"/>
      <c r="L33" s="157"/>
      <c r="M33" s="157"/>
      <c r="N33" s="158"/>
      <c r="O33" s="156" t="s">
        <v>107</v>
      </c>
      <c r="P33" s="157"/>
      <c r="Q33" s="157"/>
      <c r="R33" s="157"/>
      <c r="S33" s="157"/>
      <c r="T33" s="157"/>
      <c r="U33" s="157"/>
      <c r="V33" s="157"/>
      <c r="W33" s="158"/>
      <c r="X33" s="156" t="s">
        <v>58</v>
      </c>
      <c r="Y33" s="157"/>
      <c r="Z33" s="157"/>
      <c r="AA33" s="159"/>
      <c r="AB33" s="9"/>
    </row>
    <row r="34" spans="1:28" ht="14.25">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20.25">
      <c r="A35" s="9"/>
      <c r="B35" s="9"/>
      <c r="C35" s="59" t="s">
        <v>29</v>
      </c>
      <c r="D35" s="50"/>
      <c r="E35" s="51"/>
      <c r="F35" s="55">
        <v>2023</v>
      </c>
      <c r="G35" s="52">
        <v>2022</v>
      </c>
      <c r="H35" s="52">
        <v>2021</v>
      </c>
      <c r="I35" s="52">
        <v>2020</v>
      </c>
      <c r="J35" s="52">
        <v>2019</v>
      </c>
      <c r="K35" s="53" t="s">
        <v>66</v>
      </c>
      <c r="L35" s="53" t="s">
        <v>67</v>
      </c>
      <c r="M35" s="53" t="s">
        <v>68</v>
      </c>
      <c r="N35" s="57" t="s">
        <v>101</v>
      </c>
      <c r="O35" s="53"/>
      <c r="P35" s="53" t="s">
        <v>53</v>
      </c>
      <c r="Q35" s="52" t="s">
        <v>54</v>
      </c>
      <c r="R35" s="52" t="s">
        <v>59</v>
      </c>
      <c r="S35" s="52" t="s">
        <v>64</v>
      </c>
      <c r="T35" s="52"/>
      <c r="U35" s="53" t="s">
        <v>66</v>
      </c>
      <c r="V35" s="53" t="s">
        <v>67</v>
      </c>
      <c r="W35" s="57" t="s">
        <v>68</v>
      </c>
      <c r="X35" s="53" t="s">
        <v>53</v>
      </c>
      <c r="Y35" s="53" t="s">
        <v>54</v>
      </c>
      <c r="Z35" s="53" t="s">
        <v>65</v>
      </c>
      <c r="AA35" s="57" t="s">
        <v>73</v>
      </c>
      <c r="AB35" s="9"/>
    </row>
    <row r="36" spans="1:28" ht="14.25">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ht="14.25">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89">
        <v>1486</v>
      </c>
      <c r="Y37" s="89">
        <v>1052</v>
      </c>
      <c r="Z37" s="70">
        <v>551</v>
      </c>
      <c r="AA37" s="78">
        <v>1584</v>
      </c>
      <c r="AB37" s="9"/>
    </row>
    <row r="38" spans="1:28" ht="14.25">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89">
        <v>4370939</v>
      </c>
      <c r="Y38" s="89">
        <v>1527970</v>
      </c>
      <c r="Z38" s="84">
        <v>1092884</v>
      </c>
      <c r="AA38" s="78">
        <v>4234259</v>
      </c>
      <c r="AB38" s="9"/>
    </row>
    <row r="39" spans="1:28" ht="14.25">
      <c r="A39" s="9"/>
      <c r="B39" s="9"/>
      <c r="C39" s="31" t="s">
        <v>109</v>
      </c>
      <c r="D39" s="26"/>
      <c r="E39" s="32"/>
      <c r="F39" s="26"/>
      <c r="G39" s="26"/>
      <c r="H39" s="26"/>
      <c r="I39" s="26"/>
      <c r="J39" s="26"/>
      <c r="K39" s="64"/>
      <c r="L39" s="64"/>
      <c r="M39" s="64"/>
      <c r="N39" s="61"/>
      <c r="O39" s="110"/>
      <c r="P39" s="87"/>
      <c r="Q39" s="87"/>
      <c r="R39" s="87"/>
      <c r="S39" s="87"/>
      <c r="T39" s="110"/>
      <c r="U39" s="65"/>
      <c r="V39" s="65"/>
      <c r="W39" s="61"/>
      <c r="X39" s="90"/>
      <c r="Y39" s="90"/>
      <c r="Z39" s="44"/>
      <c r="AA39" s="79"/>
      <c r="AB39" s="9"/>
    </row>
    <row r="40" spans="1:28" ht="14.25">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89">
        <v>563</v>
      </c>
      <c r="Y40" s="89">
        <v>226</v>
      </c>
      <c r="Z40" s="70">
        <v>66</v>
      </c>
      <c r="AA40" s="78">
        <v>573</v>
      </c>
      <c r="AB40" s="9"/>
    </row>
    <row r="41" spans="1:28" ht="14.25">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89">
        <v>1012510</v>
      </c>
      <c r="Y41" s="89">
        <v>327926</v>
      </c>
      <c r="Z41" s="84">
        <v>80778</v>
      </c>
      <c r="AA41" s="78">
        <v>1361671</v>
      </c>
      <c r="AB41" s="9"/>
    </row>
    <row r="42" spans="1:28" ht="14.25">
      <c r="A42" s="9"/>
      <c r="B42" s="9"/>
      <c r="C42" s="31" t="s">
        <v>110</v>
      </c>
      <c r="D42" s="26"/>
      <c r="E42" s="32"/>
      <c r="F42" s="87"/>
      <c r="G42" s="87"/>
      <c r="H42" s="87"/>
      <c r="I42" s="87"/>
      <c r="J42" s="72"/>
      <c r="K42" s="64"/>
      <c r="L42" s="64"/>
      <c r="M42" s="64"/>
      <c r="N42" s="60"/>
      <c r="O42" s="110"/>
      <c r="P42" s="87"/>
      <c r="Q42" s="87"/>
      <c r="R42" s="87"/>
      <c r="S42" s="87"/>
      <c r="T42" s="110"/>
      <c r="U42" s="64"/>
      <c r="V42" s="64"/>
      <c r="W42" s="60"/>
      <c r="X42" s="90"/>
      <c r="Y42" s="90"/>
      <c r="Z42" s="44"/>
      <c r="AA42" s="79"/>
      <c r="AB42" s="9"/>
    </row>
    <row r="43" spans="1:28" ht="14.25">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669</v>
      </c>
      <c r="Q43" s="70">
        <v>59</v>
      </c>
      <c r="R43" s="70">
        <v>6</v>
      </c>
      <c r="S43" s="70">
        <v>287</v>
      </c>
      <c r="T43" s="108"/>
      <c r="U43" s="64">
        <f>IFERROR(P43/Q43-1,"n/a")</f>
        <v>10.338983050847459</v>
      </c>
      <c r="V43" s="64">
        <f>IFERROR(P43/R43-1,"n/a")</f>
        <v>110.5</v>
      </c>
      <c r="W43" s="60">
        <f>IFERROR(P43/S43-1,"n/a")</f>
        <v>1.3310104529616726</v>
      </c>
      <c r="X43" s="89">
        <v>669</v>
      </c>
      <c r="Y43" s="89">
        <v>59</v>
      </c>
      <c r="Z43" s="70">
        <v>9</v>
      </c>
      <c r="AA43" s="78">
        <v>287</v>
      </c>
      <c r="AB43" s="9"/>
    </row>
    <row r="44" spans="1:28" ht="14.25">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v>905256</v>
      </c>
      <c r="Q44" s="70">
        <f>19875+751</f>
        <v>20626</v>
      </c>
      <c r="R44" s="70">
        <v>8294</v>
      </c>
      <c r="S44" s="70">
        <v>581199</v>
      </c>
      <c r="T44" s="108"/>
      <c r="U44" s="64">
        <f>IFERROR(P44/Q44-1,"n/a")</f>
        <v>42.889072044991757</v>
      </c>
      <c r="V44" s="64">
        <f>IFERROR(P44/R44-1,"n/a")</f>
        <v>108.14588859416446</v>
      </c>
      <c r="W44" s="60">
        <f>IFERROR(P44/S44-1,"n/a")</f>
        <v>0.55756634130478555</v>
      </c>
      <c r="X44" s="82">
        <f>709768+195488</f>
        <v>905256</v>
      </c>
      <c r="Y44" s="82">
        <v>20626</v>
      </c>
      <c r="Z44" s="84">
        <v>10047</v>
      </c>
      <c r="AA44" s="78">
        <v>581199</v>
      </c>
      <c r="AB44" s="9"/>
    </row>
    <row r="45" spans="1:28" ht="14.25">
      <c r="A45" s="9"/>
      <c r="B45" s="9"/>
      <c r="C45" s="31" t="s">
        <v>111</v>
      </c>
      <c r="D45" s="26"/>
      <c r="E45" s="34"/>
      <c r="F45" s="72"/>
      <c r="G45" s="72"/>
      <c r="H45" s="72"/>
      <c r="I45" s="72"/>
      <c r="J45" s="72"/>
      <c r="K45" s="64"/>
      <c r="L45" s="64"/>
      <c r="M45" s="64"/>
      <c r="N45" s="60"/>
      <c r="O45" s="110"/>
      <c r="P45" s="87"/>
      <c r="Q45" s="87"/>
      <c r="R45" s="87"/>
      <c r="S45" s="87"/>
      <c r="T45" s="110"/>
      <c r="U45" s="64"/>
      <c r="V45" s="64"/>
      <c r="W45" s="60"/>
      <c r="X45" s="90"/>
      <c r="Y45" s="90"/>
      <c r="Z45" s="44"/>
      <c r="AA45" s="79"/>
      <c r="AB45" s="9"/>
    </row>
    <row r="46" spans="1:28" ht="14.25">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781</v>
      </c>
      <c r="T46" s="108"/>
      <c r="U46" s="64">
        <f>IFERROR(P46/Q46-1,"n/a")</f>
        <v>2.3601190476190474</v>
      </c>
      <c r="V46" s="64">
        <f>IFERROR(P46/R46-1,"n/a")</f>
        <v>19.527272727272727</v>
      </c>
      <c r="W46" s="60">
        <f>IFERROR(P46/S46-1,"n/a")</f>
        <v>0.4455825864276568</v>
      </c>
      <c r="X46" s="89">
        <v>1129</v>
      </c>
      <c r="Y46" s="89">
        <v>336</v>
      </c>
      <c r="Z46" s="84">
        <v>43</v>
      </c>
      <c r="AA46" s="78">
        <v>781</v>
      </c>
      <c r="AB46" s="9"/>
    </row>
    <row r="47" spans="1:28" ht="14.25">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2441594</v>
      </c>
      <c r="T47" s="108"/>
      <c r="U47" s="64">
        <f>IFERROR(P47/Q47-1,"n/a")</f>
        <v>4.496972241328578</v>
      </c>
      <c r="V47" s="64">
        <f>IFERROR(P47/R47-1,"n/a")</f>
        <v>50.964512242656177</v>
      </c>
      <c r="W47" s="60">
        <f>IFERROR(P47/S47-1,"n/a")</f>
        <v>0.2012566380815155</v>
      </c>
      <c r="X47" s="82">
        <v>2932981</v>
      </c>
      <c r="Y47" s="82">
        <v>533563</v>
      </c>
      <c r="Z47" s="84">
        <v>140552</v>
      </c>
      <c r="AA47" s="78">
        <v>2441594</v>
      </c>
      <c r="AB47" s="9"/>
    </row>
    <row r="48" spans="1:28" ht="14.25">
      <c r="C48" s="31" t="s">
        <v>112</v>
      </c>
      <c r="D48" s="26"/>
      <c r="E48" s="32"/>
      <c r="F48" s="72"/>
      <c r="G48" s="72"/>
      <c r="H48" s="72"/>
      <c r="I48" s="72"/>
      <c r="J48" s="72"/>
      <c r="K48" s="64"/>
      <c r="L48" s="64"/>
      <c r="M48" s="64"/>
      <c r="N48" s="60"/>
      <c r="O48" s="110"/>
      <c r="P48" s="87"/>
      <c r="Q48" s="87"/>
      <c r="R48" s="87"/>
      <c r="S48" s="87"/>
      <c r="T48" s="110"/>
      <c r="U48" s="64"/>
      <c r="V48" s="64"/>
      <c r="W48" s="60"/>
      <c r="X48" s="90"/>
      <c r="Y48" s="90"/>
      <c r="Z48" s="44"/>
      <c r="AA48" s="79"/>
      <c r="AB48" s="9"/>
    </row>
    <row r="49" spans="3:28" ht="14.25">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f>SUM('[4]Regional BD'!$DQ$366:$DS$366,'[4]Regional BD'!$DG$366:$DO$366)</f>
        <v>0</v>
      </c>
      <c r="R49" s="82">
        <v>0</v>
      </c>
      <c r="S49" s="70">
        <v>16</v>
      </c>
      <c r="T49" s="108"/>
      <c r="U49" s="64" t="str">
        <f>IFERROR(P49/Q49-1,"n/a")</f>
        <v>n/a</v>
      </c>
      <c r="V49" s="64" t="str">
        <f>IFERROR(P49/R49-1,"n/a")</f>
        <v>n/a</v>
      </c>
      <c r="W49" s="60">
        <f>IFERROR(P49/S49-1,"n/a")</f>
        <v>-0.4375</v>
      </c>
      <c r="X49" s="89">
        <v>9</v>
      </c>
      <c r="Y49" s="68">
        <v>0</v>
      </c>
      <c r="Z49" s="68">
        <v>0</v>
      </c>
      <c r="AA49" s="78">
        <v>16</v>
      </c>
      <c r="AB49" s="9"/>
    </row>
    <row r="50" spans="3:28" ht="14.25">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f>SUM('[4]Regional BD'!$DQ$371:$DS$371,'[4]Regional BD'!$DG$371:$DO$371)</f>
        <v>0</v>
      </c>
      <c r="R50" s="82">
        <v>0</v>
      </c>
      <c r="S50" s="82">
        <v>20248</v>
      </c>
      <c r="T50" s="109"/>
      <c r="U50" s="64" t="str">
        <f>IFERROR(P50/Q50-1,"n/a")</f>
        <v>n/a</v>
      </c>
      <c r="V50" s="64" t="str">
        <f>IFERROR(P50/R50-1,"n/a")</f>
        <v>n/a</v>
      </c>
      <c r="W50" s="60">
        <f>IFERROR(P50/S50-1,"n/a")</f>
        <v>-0.22772619517977088</v>
      </c>
      <c r="X50" s="82">
        <v>15637</v>
      </c>
      <c r="Y50" s="68">
        <v>0</v>
      </c>
      <c r="Z50" s="68">
        <v>0</v>
      </c>
      <c r="AA50" s="78">
        <v>20248</v>
      </c>
      <c r="AB50" s="9"/>
    </row>
    <row r="51" spans="3:28" ht="14.65"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3856</v>
      </c>
      <c r="Q51" s="75">
        <f t="shared" si="11"/>
        <v>1673</v>
      </c>
      <c r="R51" s="75">
        <f t="shared" si="11"/>
        <v>159</v>
      </c>
      <c r="S51" s="75">
        <f t="shared" si="11"/>
        <v>3241</v>
      </c>
      <c r="T51" s="46"/>
      <c r="U51" s="66">
        <f>IFERROR(P51/Q51-1,"n/a")</f>
        <v>1.3048416019127318</v>
      </c>
      <c r="V51" s="66">
        <f>IFERROR(P51/R51-1,"n/a")</f>
        <v>23.251572327044027</v>
      </c>
      <c r="W51" s="62">
        <f>IFERROR(P51/S51-1,"n/a")</f>
        <v>0.18975624807158287</v>
      </c>
      <c r="X51" s="46">
        <f t="shared" ref="X51:X52" si="12">X37+X40+X43+X46+X49</f>
        <v>3856</v>
      </c>
      <c r="Y51" s="46">
        <f t="shared" ref="Y51:AA52" si="13">Y37+Y40+Y43+Y46+Y49</f>
        <v>1673</v>
      </c>
      <c r="Z51" s="46">
        <f t="shared" si="13"/>
        <v>669</v>
      </c>
      <c r="AA51" s="80">
        <f t="shared" si="13"/>
        <v>3241</v>
      </c>
      <c r="AB51" s="9"/>
    </row>
    <row r="52" spans="3:28"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8638971</v>
      </c>
      <c r="T52" s="47"/>
      <c r="U52" s="67">
        <f>IFERROR(P52/Q52-1,"n/a")</f>
        <v>2.8327789268843215</v>
      </c>
      <c r="V52" s="67">
        <f>IFERROR(P52/R52-1,"n/a")</f>
        <v>87.479257861514739</v>
      </c>
      <c r="W52" s="63">
        <f>IFERROR(P52/S52-1,"n/a")</f>
        <v>6.9261952609865229E-2</v>
      </c>
      <c r="X52" s="47">
        <f t="shared" si="12"/>
        <v>9237323</v>
      </c>
      <c r="Y52" s="47">
        <f t="shared" si="13"/>
        <v>2410085</v>
      </c>
      <c r="Z52" s="47">
        <f t="shared" si="13"/>
        <v>1324261</v>
      </c>
      <c r="AA52" s="81">
        <f t="shared" si="13"/>
        <v>8638971</v>
      </c>
      <c r="AB52" s="9"/>
    </row>
    <row r="53" spans="3:28" ht="14.65" thickTop="1">
      <c r="AB53" s="9"/>
    </row>
    <row r="54" spans="3:28" ht="14.25">
      <c r="P54" s="111"/>
      <c r="Q54" s="111"/>
      <c r="R54" s="111"/>
      <c r="S54" s="111"/>
      <c r="AB54" s="9"/>
    </row>
    <row r="55" spans="3:28" ht="14.25">
      <c r="P55" s="111"/>
      <c r="Q55" s="111"/>
      <c r="R55" s="111"/>
      <c r="S55" s="111"/>
      <c r="AB55" s="9"/>
    </row>
    <row r="56" spans="3:28" ht="14.25" hidden="1">
      <c r="P56" s="111"/>
      <c r="Q56" s="111"/>
      <c r="R56" s="111"/>
      <c r="S56" s="111"/>
      <c r="AB56" s="9"/>
    </row>
    <row r="57" spans="3:28" ht="14.25" hidden="1">
      <c r="P57" s="111"/>
      <c r="Q57" s="111"/>
      <c r="R57" s="111"/>
      <c r="S57" s="111"/>
      <c r="AB57" s="9"/>
    </row>
    <row r="58" spans="3:28" ht="14.25" hidden="1">
      <c r="AB58" s="9"/>
    </row>
    <row r="59" spans="3:28" ht="14.25" hidden="1">
      <c r="AB59" s="9"/>
    </row>
    <row r="60" spans="3:28" ht="14.25" hidden="1">
      <c r="AB60" s="9"/>
    </row>
    <row r="61" spans="3:28" ht="15" customHeight="1"/>
    <row r="62" spans="3:28" ht="15" customHeight="1"/>
    <row r="63" spans="3:28" ht="15" customHeight="1"/>
    <row r="64" spans="3:28" ht="15" customHeight="1"/>
    <row r="65" customFormat="1" ht="15" customHeight="1"/>
    <row r="66" customFormat="1"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66"/>
  <sheetViews>
    <sheetView showGridLines="0" topLeftCell="A32" workbookViewId="0">
      <selection activeCell="G55" sqref="G55"/>
    </sheetView>
  </sheetViews>
  <sheetFormatPr defaultColWidth="0" defaultRowHeight="15" customHeight="1" zeroHeight="1"/>
  <cols>
    <col min="1" max="2" width="4.1328125" customWidth="1"/>
    <col min="3" max="3" width="3.73046875" customWidth="1"/>
    <col min="4" max="4" width="8.86328125" customWidth="1"/>
    <col min="5" max="5" width="10.73046875" bestFit="1" customWidth="1"/>
    <col min="6" max="10" width="8.86328125" customWidth="1"/>
    <col min="11" max="14" width="8" customWidth="1"/>
    <col min="15" max="19" width="10.3984375" bestFit="1" customWidth="1"/>
    <col min="20" max="21" width="8.265625" bestFit="1" customWidth="1"/>
    <col min="22" max="22" width="9" bestFit="1" customWidth="1"/>
    <col min="23" max="23" width="7.73046875" customWidth="1"/>
    <col min="24" max="26" width="10.3984375" bestFit="1" customWidth="1"/>
    <col min="27" max="27" width="11.265625" bestFit="1" customWidth="1"/>
    <col min="28" max="28" width="3.3984375" customWidth="1"/>
    <col min="29" max="16384" width="8.86328125" hidden="1"/>
  </cols>
  <sheetData>
    <row r="1" spans="1:28" ht="14.25">
      <c r="A1" s="9"/>
      <c r="B1" s="9"/>
      <c r="C1" s="9"/>
      <c r="D1" s="9"/>
      <c r="E1" s="9"/>
      <c r="F1" s="9"/>
      <c r="G1" s="9"/>
      <c r="H1" s="9"/>
      <c r="I1" s="9"/>
      <c r="J1" s="9"/>
      <c r="K1" s="9"/>
      <c r="L1" s="9"/>
      <c r="M1" s="9"/>
      <c r="N1" s="9"/>
      <c r="O1" s="9"/>
      <c r="P1" s="9"/>
      <c r="Q1" s="9"/>
      <c r="R1" s="9"/>
      <c r="S1" s="9"/>
      <c r="T1" s="9"/>
      <c r="U1" s="9"/>
      <c r="V1" s="9"/>
      <c r="W1" s="9"/>
      <c r="X1" s="9"/>
      <c r="Y1" s="9"/>
      <c r="Z1" s="9"/>
      <c r="AA1" s="9"/>
      <c r="AB1" s="9"/>
    </row>
    <row r="2" spans="1:28"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5.75">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25">
      <c r="A9" s="9"/>
      <c r="C9" s="27" t="s">
        <v>7</v>
      </c>
      <c r="D9" s="28"/>
      <c r="E9" s="28"/>
      <c r="F9" s="157" t="s">
        <v>41</v>
      </c>
      <c r="G9" s="157"/>
      <c r="H9" s="157"/>
      <c r="I9" s="157"/>
      <c r="J9" s="157"/>
      <c r="K9" s="157"/>
      <c r="L9" s="157"/>
      <c r="M9" s="157"/>
      <c r="N9" s="158"/>
      <c r="O9" s="156" t="s">
        <v>43</v>
      </c>
      <c r="P9" s="157"/>
      <c r="Q9" s="157"/>
      <c r="R9" s="157"/>
      <c r="S9" s="157"/>
      <c r="T9" s="157"/>
      <c r="U9" s="157"/>
      <c r="V9" s="157"/>
      <c r="W9" s="158"/>
      <c r="X9" s="156" t="s">
        <v>57</v>
      </c>
      <c r="Y9" s="157"/>
      <c r="Z9" s="157"/>
      <c r="AA9" s="159"/>
      <c r="AB9" s="9"/>
    </row>
    <row r="10" spans="1:28" ht="14.2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25">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25">
      <c r="A13" s="9"/>
      <c r="B13" s="12"/>
      <c r="C13" s="33"/>
      <c r="D13" s="26" t="s">
        <v>5</v>
      </c>
      <c r="E13" s="32"/>
      <c r="F13" s="73">
        <f>'[4]Cruise Summary Data Entry'!$CG$105</f>
        <v>57</v>
      </c>
      <c r="G13" s="71">
        <f>'[4]Cruise Summary Data Entry'!$AL$105</f>
        <v>74</v>
      </c>
      <c r="H13" s="71">
        <f>'[4]Cruise Summary Data Entry'!$V$105</f>
        <v>0</v>
      </c>
      <c r="I13" s="71">
        <f>'[4]Cruise Summary Data Entry'!$BR$105</f>
        <v>29</v>
      </c>
      <c r="J13" s="71">
        <f>'[4]Cruise Summary Data Entry'!$F$105</f>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ht="14.25">
      <c r="A14" s="9"/>
      <c r="B14" s="12"/>
      <c r="C14" s="33"/>
      <c r="D14" s="26" t="s">
        <v>11</v>
      </c>
      <c r="E14" s="32"/>
      <c r="F14" s="73">
        <f>'[4]Cruise Summary Data Entry'!$CG$110</f>
        <v>109432</v>
      </c>
      <c r="G14" s="71">
        <f>'[4]Cruise Summary Data Entry'!$AL$110</f>
        <v>60824</v>
      </c>
      <c r="H14" s="71">
        <f>'[4]Cruise Summary Data Entry'!$V$110</f>
        <v>0</v>
      </c>
      <c r="I14" s="71">
        <f>'[4]Cruise Summary Data Entry'!$BR$110</f>
        <v>48626</v>
      </c>
      <c r="J14" s="71">
        <f>'[4]Cruise Summary Data Entry'!$F$110</f>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ht="14.25">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25">
      <c r="A16" s="9"/>
      <c r="B16" s="12"/>
      <c r="C16" s="33"/>
      <c r="D16" s="26" t="s">
        <v>5</v>
      </c>
      <c r="E16" s="32"/>
      <c r="F16" s="74">
        <f>'[4]Cruise Summary Data Entry'!$CG$6+'[4]Cruise Summary Data Entry'!$CG$17</f>
        <v>37</v>
      </c>
      <c r="G16" s="71">
        <f>'[4]Cruise Summary Data Entry'!$AL$6+'[4]Cruise Summary Data Entry'!$AL$17</f>
        <v>24</v>
      </c>
      <c r="H16" s="71">
        <f>'[4]Cruise Summary Data Entry'!$V$6+'[4]Cruise Summary Data Entry'!$V$17</f>
        <v>0</v>
      </c>
      <c r="I16" s="71">
        <f>'[4]Cruise Summary Data Entry'!$BR$6+'[4]Cruise Summary Data Entry'!$BR$17</f>
        <v>10</v>
      </c>
      <c r="J16" s="71">
        <f>'[4]Cruise Summary Data Entry'!$F$6+'[4]Cruise Summary Data Entry'!$F$17</f>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ht="14.25">
      <c r="A17" s="9"/>
      <c r="B17" s="12"/>
      <c r="C17" s="33"/>
      <c r="D17" s="26" t="s">
        <v>11</v>
      </c>
      <c r="E17" s="32"/>
      <c r="F17" s="74">
        <f>'[4]Cruise Summary Data Entry'!$CG$11+'[4]Cruise Summary Data Entry'!$CG$22</f>
        <v>105059</v>
      </c>
      <c r="G17" s="71">
        <f>'[4]Cruise Summary Data Entry'!$AL$11+'[4]Cruise Summary Data Entry'!$AL$22</f>
        <v>32594</v>
      </c>
      <c r="H17" s="71">
        <v>0</v>
      </c>
      <c r="I17" s="71">
        <f>'[4]Cruise Summary Data Entry'!$BR$11+'[4]Cruise Summary Data Entry'!$BR$22</f>
        <v>28535</v>
      </c>
      <c r="J17" s="71">
        <f>'[4]Cruise Summary Data Entry'!$F$11+'[4]Cruise Summary Data Entry'!$F$22</f>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ht="14.25">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25">
      <c r="A19" s="9"/>
      <c r="B19" s="12"/>
      <c r="C19" s="33"/>
      <c r="D19" s="26" t="s">
        <v>5</v>
      </c>
      <c r="E19" s="32"/>
      <c r="F19" s="73">
        <f>'[4]Cruise Summary Data Entry'!$CG$116</f>
        <v>15</v>
      </c>
      <c r="G19" s="71">
        <f>'[4]Cruise Summary Data Entry'!$AL$116</f>
        <v>5</v>
      </c>
      <c r="H19" s="71">
        <f>'[4]Cruise Summary Data Entry'!$V$116</f>
        <v>0</v>
      </c>
      <c r="I19" s="71">
        <f>'[4]Cruise Summary Data Entry'!$BR$116</f>
        <v>2</v>
      </c>
      <c r="J19" s="71">
        <f>'[4]Cruise Summary Data Entry'!$F$116</f>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ht="14.25">
      <c r="A20" s="9"/>
      <c r="B20" s="12"/>
      <c r="C20" s="33"/>
      <c r="D20" s="26" t="s">
        <v>11</v>
      </c>
      <c r="E20" s="32"/>
      <c r="F20" s="73">
        <f>'[4]Cruise Summary Data Entry'!$CG$121+'[4]Ferry Summary'!$F$58</f>
        <v>14659</v>
      </c>
      <c r="G20" s="71">
        <f>'[4]Cruise Summary Data Entry'!$AL$121+'[4]Ferry Summary'!$F$39</f>
        <v>364</v>
      </c>
      <c r="H20" s="71">
        <f>'[4]Cruise Summary Data Entry'!$V$121+'[4]Ferry Summary'!$F$24</f>
        <v>0</v>
      </c>
      <c r="I20" s="71">
        <f>'[4]Cruise Summary Data Entry'!$BR$121+'[4]Ferry Summary'!$U$25</f>
        <v>887</v>
      </c>
      <c r="J20" s="71">
        <f>'[4]Cruise Summary Data Entry'!$F$121+'[4]Ferry Summary'!$F$10</f>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ht="14.25">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25">
      <c r="A22" s="9"/>
      <c r="B22" s="12"/>
      <c r="C22" s="33"/>
      <c r="D22" s="26" t="s">
        <v>5</v>
      </c>
      <c r="E22" s="34"/>
      <c r="F22" s="74">
        <f>'[4]Cruise Summary Data Entry'!$CG$94</f>
        <v>124</v>
      </c>
      <c r="G22" s="71">
        <f>'[4]Cruise Summary Data Entry'!$AL$94</f>
        <v>130</v>
      </c>
      <c r="H22" s="71">
        <f>'[4]Cruise Summary Data Entry'!$V$94</f>
        <v>0</v>
      </c>
      <c r="I22" s="71">
        <f>'[4]Cruise Summary Data Entry'!$BR$94</f>
        <v>118</v>
      </c>
      <c r="J22" s="71">
        <f>'[4]Cruise Summary Data Entry'!$F$94</f>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ht="14.25">
      <c r="A23" s="9"/>
      <c r="B23" s="12"/>
      <c r="C23" s="33"/>
      <c r="D23" s="26" t="s">
        <v>11</v>
      </c>
      <c r="E23" s="32"/>
      <c r="F23" s="73">
        <f>'[4]Cruise Summary Data Entry'!$CG$99</f>
        <v>456142</v>
      </c>
      <c r="G23" s="71">
        <f>'[4]Cruise Summary Data Entry'!$AL$99</f>
        <v>283677</v>
      </c>
      <c r="H23" s="71">
        <f>'[4]Cruise Summary Data Entry'!$V$99</f>
        <v>0</v>
      </c>
      <c r="I23" s="71">
        <f>'[4]Cruise Summary Data Entry'!$BR$99</f>
        <v>147660</v>
      </c>
      <c r="J23" s="71">
        <f>'[4]Cruise Summary Data Entry'!$F$99</f>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ht="14.25">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25">
      <c r="A25" s="9"/>
      <c r="B25" s="12"/>
      <c r="C25" s="33"/>
      <c r="D25" s="26" t="s">
        <v>5</v>
      </c>
      <c r="E25" s="32"/>
      <c r="F25" s="73">
        <f>'[4]Cruise Summary Data Entry'!$CG$28</f>
        <v>11</v>
      </c>
      <c r="G25" s="71">
        <f>'[4]Cruise Summary Data Entry'!$AL$28</f>
        <v>14</v>
      </c>
      <c r="H25" s="71">
        <f>'[4]Cruise Summary Data Entry'!$V$28</f>
        <v>4</v>
      </c>
      <c r="I25" s="71">
        <f>'[4]Cruise Summary Data Entry'!$BR$28</f>
        <v>1</v>
      </c>
      <c r="J25" s="71">
        <f>'[4]Cruise Summary Data Entry'!$F$28</f>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ht="14.25">
      <c r="A26" s="9"/>
      <c r="B26" s="12"/>
      <c r="C26" s="33"/>
      <c r="D26" s="26" t="s">
        <v>11</v>
      </c>
      <c r="E26" s="32"/>
      <c r="F26" s="73">
        <f>'[4]Cruise Summary Data Entry'!$CG$33</f>
        <v>35490</v>
      </c>
      <c r="G26" s="71">
        <f>'[4]Cruise Summary Data Entry'!$AL$33</f>
        <v>19157</v>
      </c>
      <c r="H26" s="71">
        <f>'[4]Cruise Summary Data Entry'!$V$33</f>
        <v>3290</v>
      </c>
      <c r="I26" s="71">
        <f>'[4]Cruise Summary Data Entry'!$BR$33</f>
        <v>565</v>
      </c>
      <c r="J26" s="71">
        <f>'[4]Cruise Summary Data Entry'!$F$33</f>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ht="14.25">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ht="14.25">
      <c r="B28" s="12"/>
      <c r="C28" s="33"/>
      <c r="D28" s="26" t="s">
        <v>5</v>
      </c>
      <c r="E28" s="32"/>
      <c r="F28" s="74">
        <f>'[4]Cruise Historical Data Summary'!$EF$113</f>
        <v>78</v>
      </c>
      <c r="G28" s="71">
        <f>'[4]Cruise Historical Data Summary'!$DS$113</f>
        <v>13</v>
      </c>
      <c r="H28" s="71">
        <f>'[4]Cruise Historical Data Summary'!$DF$113</f>
        <v>1</v>
      </c>
      <c r="I28" s="71">
        <f>'[4]Cruise Historical Data Summary'!$CS$113</f>
        <v>0</v>
      </c>
      <c r="J28" s="71">
        <f>'[4]Cruise Historical Data Summary'!$CF$113</f>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ht="14.25">
      <c r="A29" s="9"/>
      <c r="B29" s="12"/>
      <c r="C29" s="33"/>
      <c r="D29" s="26" t="s">
        <v>11</v>
      </c>
      <c r="E29" s="32"/>
      <c r="F29" s="74">
        <f>'[4]Cruise Historical Data Summary'!$EF$118+'[4]Ferry Summary'!$F$54</f>
        <v>200531</v>
      </c>
      <c r="G29" s="71">
        <f>'[4]Cruise Historical Data Summary'!$DS$118+'[4]Ferry Summary'!$F$35</f>
        <v>10202</v>
      </c>
      <c r="H29" s="71">
        <f>'[4]Cruise Historical Data Summary'!$DF$118</f>
        <v>856</v>
      </c>
      <c r="I29" s="71">
        <f>'[4]Cruise Historical Data Summary'!$CS$118</f>
        <v>0</v>
      </c>
      <c r="J29" s="71">
        <f>'[4]Cruise Historical Data Summary'!$CF$118+'[4]Ferry Summary'!$F$6</f>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ht="14.65"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ht="14.6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ht="14.25">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ht="14.25">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ht="14.25">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ht="14.25">
      <c r="A36" s="9"/>
      <c r="B36" s="9"/>
      <c r="C36" s="27" t="s">
        <v>7</v>
      </c>
      <c r="D36" s="28"/>
      <c r="E36" s="28"/>
      <c r="F36" s="157" t="str">
        <f>F9</f>
        <v>March</v>
      </c>
      <c r="G36" s="157"/>
      <c r="H36" s="157"/>
      <c r="I36" s="157"/>
      <c r="J36" s="157"/>
      <c r="K36" s="157"/>
      <c r="L36" s="157"/>
      <c r="M36" s="157"/>
      <c r="N36" s="158"/>
      <c r="O36" s="156" t="s">
        <v>107</v>
      </c>
      <c r="P36" s="157"/>
      <c r="Q36" s="157"/>
      <c r="R36" s="157"/>
      <c r="S36" s="157"/>
      <c r="T36" s="157"/>
      <c r="U36" s="157"/>
      <c r="V36" s="157"/>
      <c r="W36" s="158"/>
      <c r="X36" s="156" t="s">
        <v>58</v>
      </c>
      <c r="Y36" s="157"/>
      <c r="Z36" s="157"/>
      <c r="AA36" s="159"/>
      <c r="AB36" s="9"/>
    </row>
    <row r="37" spans="1:28" ht="14.25">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25">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ht="14.25">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ht="14.25">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ht="14.25">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ht="14.25">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ht="14.25">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ht="14.25">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ht="14.25">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ht="14.25">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ht="14.25">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ht="14.25">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ht="14.25">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ht="14.25">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ht="14.25">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ht="14.25">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ht="14.25">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ht="14.25">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ht="14.25">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ht="14.25">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ht="14.65"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ht="14.65" thickTop="1">
      <c r="AB59" s="9"/>
    </row>
    <row r="60" spans="1:28" ht="14.25">
      <c r="P60" s="111"/>
      <c r="Q60" s="111"/>
      <c r="R60" s="111"/>
      <c r="S60" s="111"/>
      <c r="AB60" s="9"/>
    </row>
    <row r="61" spans="1:28" ht="14.25">
      <c r="P61" s="111"/>
      <c r="Q61" s="111"/>
      <c r="R61" s="111"/>
      <c r="S61" s="111"/>
      <c r="AB61" s="9"/>
    </row>
    <row r="62" spans="1:28" ht="14.25" hidden="1">
      <c r="P62" s="111"/>
      <c r="Q62" s="111"/>
      <c r="R62" s="111"/>
      <c r="S62" s="111"/>
      <c r="AB62" s="9"/>
    </row>
    <row r="63" spans="1:28" ht="14.25" hidden="1">
      <c r="P63" s="111"/>
      <c r="Q63" s="111"/>
      <c r="R63" s="111"/>
      <c r="S63" s="111"/>
      <c r="AB63" s="9"/>
    </row>
    <row r="64" spans="1:28" ht="14.25" hidden="1">
      <c r="AB64" s="9"/>
    </row>
    <row r="65" spans="28:28" ht="14.25" hidden="1">
      <c r="AB65" s="9"/>
    </row>
    <row r="66" spans="28:28" ht="14.25"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66"/>
  <sheetViews>
    <sheetView showGridLines="0" topLeftCell="A34" workbookViewId="0">
      <selection activeCell="G55" sqref="G55"/>
    </sheetView>
  </sheetViews>
  <sheetFormatPr defaultColWidth="0" defaultRowHeight="14.25" zeroHeight="1"/>
  <cols>
    <col min="1" max="2" width="4.1328125" customWidth="1"/>
    <col min="3" max="3" width="3.73046875" customWidth="1"/>
    <col min="4" max="4" width="8.86328125" customWidth="1"/>
    <col min="5" max="5" width="10.73046875" bestFit="1" customWidth="1"/>
    <col min="6" max="10" width="8.86328125" customWidth="1"/>
    <col min="11" max="14" width="8" customWidth="1"/>
    <col min="15" max="19" width="10.3984375" bestFit="1" customWidth="1"/>
    <col min="20" max="21" width="8.265625" bestFit="1" customWidth="1"/>
    <col min="22" max="22" width="9" bestFit="1" customWidth="1"/>
    <col min="23" max="23" width="7.73046875" customWidth="1"/>
    <col min="24" max="26" width="10.3984375" bestFit="1" customWidth="1"/>
    <col min="27" max="27" width="11.265625" bestFit="1" customWidth="1"/>
    <col min="28" max="28" width="3.3984375" customWidth="1"/>
    <col min="29" max="16384" width="8.8632812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5.75">
      <c r="A4" s="9"/>
      <c r="B4" s="11" t="s">
        <v>7</v>
      </c>
      <c r="C4" s="26"/>
      <c r="D4" s="24"/>
      <c r="E4" s="58" t="s">
        <v>102</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7" t="s">
        <v>39</v>
      </c>
      <c r="G9" s="157"/>
      <c r="H9" s="157"/>
      <c r="I9" s="157"/>
      <c r="J9" s="157"/>
      <c r="K9" s="157"/>
      <c r="L9" s="157"/>
      <c r="M9" s="157"/>
      <c r="N9" s="158"/>
      <c r="O9" s="156" t="s">
        <v>38</v>
      </c>
      <c r="P9" s="157"/>
      <c r="Q9" s="157"/>
      <c r="R9" s="157"/>
      <c r="S9" s="157"/>
      <c r="T9" s="157"/>
      <c r="U9" s="157"/>
      <c r="V9" s="157"/>
      <c r="W9" s="158"/>
      <c r="X9" s="156" t="s">
        <v>57</v>
      </c>
      <c r="Y9" s="157"/>
      <c r="Z9" s="157"/>
      <c r="AA9" s="159"/>
      <c r="AB9" s="9"/>
    </row>
    <row r="10" spans="1:28">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4.6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5"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4.6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57" t="str">
        <f>F9</f>
        <v>February</v>
      </c>
      <c r="G36" s="157"/>
      <c r="H36" s="157"/>
      <c r="I36" s="157"/>
      <c r="J36" s="157"/>
      <c r="K36" s="157"/>
      <c r="L36" s="157"/>
      <c r="M36" s="157"/>
      <c r="N36" s="158"/>
      <c r="O36" s="156" t="s">
        <v>103</v>
      </c>
      <c r="P36" s="157"/>
      <c r="Q36" s="157"/>
      <c r="R36" s="157"/>
      <c r="S36" s="157"/>
      <c r="T36" s="157"/>
      <c r="U36" s="157"/>
      <c r="V36" s="157"/>
      <c r="W36" s="158"/>
      <c r="X36" s="156" t="s">
        <v>58</v>
      </c>
      <c r="Y36" s="157"/>
      <c r="Z36" s="157"/>
      <c r="AA36" s="159"/>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25">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4.6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5"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4.6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AY68"/>
  <sheetViews>
    <sheetView showGridLines="0" topLeftCell="A30" zoomScaleNormal="100" zoomScalePageLayoutView="40" workbookViewId="0">
      <selection activeCell="P40" sqref="P40"/>
    </sheetView>
  </sheetViews>
  <sheetFormatPr defaultColWidth="0" defaultRowHeight="0" customHeight="1" zeroHeight="1"/>
  <cols>
    <col min="1" max="3" width="2.59765625" customWidth="1"/>
    <col min="4" max="4" width="9.1328125" customWidth="1"/>
    <col min="5" max="7" width="15.3984375" customWidth="1"/>
    <col min="8" max="9" width="11.1328125" bestFit="1" customWidth="1"/>
    <col min="10" max="10" width="10.59765625" bestFit="1" customWidth="1"/>
    <col min="11" max="11" width="9.265625" customWidth="1"/>
    <col min="12" max="12" width="9" bestFit="1" customWidth="1"/>
    <col min="13" max="14" width="9.1328125" customWidth="1"/>
    <col min="15" max="15" width="11" bestFit="1" customWidth="1"/>
    <col min="16" max="16" width="11" customWidth="1"/>
    <col min="17" max="17" width="10.265625" bestFit="1" customWidth="1"/>
    <col min="18" max="18" width="12.265625" bestFit="1" customWidth="1"/>
    <col min="19" max="19" width="11.3984375" customWidth="1"/>
    <col min="20" max="20" width="9.73046875" customWidth="1"/>
    <col min="21" max="21" width="8.73046875" customWidth="1"/>
    <col min="22" max="22" width="9.1328125" bestFit="1" customWidth="1"/>
    <col min="23" max="23" width="8.73046875" customWidth="1"/>
    <col min="24" max="24" width="10.3984375" bestFit="1" customWidth="1"/>
    <col min="25" max="25" width="10.3984375" customWidth="1"/>
    <col min="26" max="26" width="10.3984375" bestFit="1" customWidth="1"/>
    <col min="27" max="27" width="11.265625" bestFit="1" customWidth="1"/>
    <col min="28" max="28" width="3.265625" style="9" customWidth="1"/>
    <col min="29" max="43" width="0" style="9" hidden="1" customWidth="1"/>
    <col min="44" max="51" width="0" hidden="1" customWidth="1"/>
    <col min="52" max="16384" width="9.1328125" hidden="1"/>
  </cols>
  <sheetData>
    <row r="1" spans="1:43" ht="14.25">
      <c r="A1" s="9"/>
      <c r="B1" s="9"/>
      <c r="C1" s="9"/>
      <c r="D1" s="9"/>
      <c r="E1" s="9"/>
      <c r="F1" s="9"/>
      <c r="G1" s="9"/>
      <c r="H1" s="9"/>
      <c r="I1" s="9"/>
      <c r="J1" s="9"/>
      <c r="K1" s="9"/>
      <c r="L1" s="9"/>
      <c r="M1" s="9"/>
      <c r="N1" s="9"/>
      <c r="O1" s="9"/>
      <c r="P1" s="9"/>
      <c r="Q1" s="9"/>
      <c r="R1" s="9"/>
      <c r="S1" s="9"/>
      <c r="T1" s="9"/>
      <c r="U1" s="9"/>
      <c r="V1" s="9"/>
      <c r="W1" s="9"/>
      <c r="X1" s="9"/>
      <c r="Y1" s="9"/>
      <c r="Z1" s="9"/>
      <c r="AA1" s="9"/>
    </row>
    <row r="2" spans="1:43" ht="18"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5.75">
      <c r="A4" s="9"/>
      <c r="B4" s="11" t="s">
        <v>7</v>
      </c>
      <c r="C4" s="26"/>
      <c r="D4" s="24"/>
      <c r="E4" s="58" t="s">
        <v>99</v>
      </c>
      <c r="F4" s="24"/>
      <c r="G4" s="24"/>
      <c r="H4" s="24"/>
      <c r="I4" s="24"/>
      <c r="J4" s="24"/>
      <c r="K4" s="24"/>
      <c r="L4" s="24"/>
      <c r="M4" s="24"/>
      <c r="N4" s="24"/>
      <c r="O4" s="24"/>
      <c r="P4" s="24"/>
      <c r="Q4" s="24"/>
      <c r="R4" s="24"/>
      <c r="S4" s="24"/>
      <c r="T4" s="24"/>
      <c r="U4" s="24"/>
      <c r="V4" s="24"/>
      <c r="W4" s="24"/>
      <c r="X4" s="24"/>
      <c r="Y4" s="24"/>
      <c r="Z4" s="24"/>
      <c r="AA4" s="24"/>
    </row>
    <row r="5" spans="1:43" ht="14.25">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4.25">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4.25">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4.25">
      <c r="A9" s="9"/>
      <c r="B9"/>
      <c r="C9" s="27" t="s">
        <v>7</v>
      </c>
      <c r="D9" s="28"/>
      <c r="E9" s="28"/>
      <c r="F9" s="157" t="s">
        <v>33</v>
      </c>
      <c r="G9" s="157"/>
      <c r="H9" s="157"/>
      <c r="I9" s="157"/>
      <c r="J9" s="157"/>
      <c r="K9" s="157"/>
      <c r="L9" s="157"/>
      <c r="M9" s="157"/>
      <c r="N9" s="158"/>
      <c r="O9" s="156" t="s">
        <v>33</v>
      </c>
      <c r="P9" s="157"/>
      <c r="Q9" s="157"/>
      <c r="R9" s="157"/>
      <c r="S9" s="157"/>
      <c r="T9" s="157"/>
      <c r="U9" s="157"/>
      <c r="V9" s="157"/>
      <c r="W9" s="158"/>
      <c r="X9" s="156" t="s">
        <v>57</v>
      </c>
      <c r="Y9" s="157"/>
      <c r="Z9" s="157"/>
      <c r="AA9" s="159"/>
      <c r="AB9" s="9"/>
      <c r="AC9" s="19"/>
      <c r="AD9" s="19"/>
      <c r="AE9" s="19"/>
      <c r="AF9" s="19"/>
      <c r="AG9" s="19"/>
      <c r="AH9" s="19"/>
      <c r="AI9" s="19"/>
      <c r="AJ9" s="19"/>
      <c r="AK9" s="19"/>
      <c r="AL9" s="19"/>
      <c r="AM9" s="19"/>
      <c r="AN9" s="19"/>
      <c r="AO9" s="19"/>
      <c r="AP9" s="19"/>
      <c r="AQ9" s="19"/>
    </row>
    <row r="10" spans="1:43" ht="14.2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4.25">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4.25">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4.25">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4.25">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4.25">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4.25">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4.25">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4.25">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4.25">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4.25">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4.25">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4.25">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4.25">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4.25">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4.25">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4.25">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4.25">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4.25">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 customHeight="1">
      <c r="F33" s="41"/>
      <c r="G33" s="41"/>
      <c r="H33" s="41"/>
      <c r="I33" s="41"/>
      <c r="J33" s="41"/>
      <c r="K33" s="41"/>
      <c r="L33" s="41"/>
      <c r="M33" s="41"/>
      <c r="AR33"/>
      <c r="AS33"/>
      <c r="AT33"/>
      <c r="AU33"/>
      <c r="AV33"/>
      <c r="AW33"/>
      <c r="AX33"/>
      <c r="AY33"/>
    </row>
    <row r="34" spans="2:51" s="9" customFormat="1" ht="14.25">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4.25">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57" t="str">
        <f>F9</f>
        <v>January</v>
      </c>
      <c r="G36" s="157"/>
      <c r="H36" s="157"/>
      <c r="I36" s="157"/>
      <c r="J36" s="157"/>
      <c r="K36" s="157"/>
      <c r="L36" s="157"/>
      <c r="M36" s="157"/>
      <c r="N36" s="158"/>
      <c r="O36" s="156" t="s">
        <v>100</v>
      </c>
      <c r="P36" s="157"/>
      <c r="Q36" s="157"/>
      <c r="R36" s="157"/>
      <c r="S36" s="157"/>
      <c r="T36" s="157"/>
      <c r="U36" s="157"/>
      <c r="V36" s="157"/>
      <c r="W36" s="158"/>
      <c r="X36" s="156" t="s">
        <v>58</v>
      </c>
      <c r="Y36" s="157"/>
      <c r="Z36" s="157"/>
      <c r="AA36" s="159"/>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4"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65"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65"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65" customHeight="1">
      <c r="P60" s="111"/>
      <c r="Q60" s="111"/>
      <c r="R60" s="111"/>
      <c r="S60" s="111"/>
    </row>
    <row r="61" spans="1:51" ht="26.65" customHeight="1">
      <c r="P61" s="111"/>
      <c r="Q61" s="111"/>
      <c r="R61" s="111"/>
      <c r="S61" s="111"/>
    </row>
    <row r="62" spans="1:51" ht="26.65" customHeight="1">
      <c r="P62" s="111"/>
      <c r="Q62" s="111"/>
      <c r="R62" s="111"/>
      <c r="S62" s="111"/>
    </row>
    <row r="63" spans="1:51" ht="26.65" customHeight="1">
      <c r="P63" s="111"/>
      <c r="Q63" s="111"/>
      <c r="R63" s="111"/>
      <c r="S63" s="111"/>
    </row>
    <row r="64" spans="1:51" ht="26.65" customHeight="1"/>
    <row r="65" ht="26.65" customHeight="1"/>
    <row r="66" ht="26.65" customHeight="1"/>
    <row r="67" ht="26.65" customHeight="1"/>
    <row r="68" ht="26.65"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pageSetUpPr fitToPage="1"/>
  </sheetPr>
  <dimension ref="A1:AT68"/>
  <sheetViews>
    <sheetView showGridLines="0" zoomScaleNormal="100" zoomScalePageLayoutView="40" workbookViewId="0"/>
  </sheetViews>
  <sheetFormatPr defaultColWidth="0" defaultRowHeight="26.6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 bestFit="1" customWidth="1"/>
    <col min="14" max="14" width="10.265625" bestFit="1" customWidth="1"/>
    <col min="15" max="15" width="12.265625" bestFit="1" customWidth="1"/>
    <col min="16" max="16" width="11.3984375" customWidth="1"/>
    <col min="17" max="17" width="8.73046875" customWidth="1"/>
    <col min="18" max="18" width="9.1328125" bestFit="1" customWidth="1"/>
    <col min="19" max="19" width="8.73046875" customWidth="1"/>
    <col min="20" max="21" width="10.3984375" bestFit="1" customWidth="1"/>
    <col min="22" max="22" width="11.265625" bestFit="1" customWidth="1"/>
    <col min="23" max="23" width="3.265625" style="9" customWidth="1"/>
    <col min="24" max="38" width="0" style="9" hidden="1" customWidth="1"/>
    <col min="39" max="46" width="0" hidden="1" customWidth="1"/>
    <col min="47"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v>44941</v>
      </c>
    </row>
    <row r="4" spans="1:38" ht="15.75">
      <c r="A4" s="9"/>
      <c r="B4" s="11" t="s">
        <v>7</v>
      </c>
      <c r="C4" s="26"/>
      <c r="D4" s="24"/>
      <c r="E4" s="58" t="s">
        <v>94</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ht="14.25">
      <c r="A6" s="9"/>
      <c r="B6" s="10"/>
      <c r="C6" s="24"/>
      <c r="D6" s="24"/>
      <c r="E6" s="24"/>
      <c r="F6" s="24"/>
      <c r="G6" s="24"/>
      <c r="H6" s="24"/>
      <c r="I6" s="24"/>
      <c r="J6" s="24"/>
      <c r="K6" s="24"/>
      <c r="L6" s="24"/>
      <c r="M6" s="24"/>
      <c r="N6" s="24"/>
      <c r="O6" s="24"/>
      <c r="P6" s="24"/>
      <c r="Q6" s="24"/>
      <c r="R6" s="24"/>
      <c r="S6" s="24"/>
      <c r="T6" s="24"/>
      <c r="U6" s="24"/>
      <c r="V6" s="24"/>
    </row>
    <row r="7" spans="1:38" ht="14.25">
      <c r="A7" s="9"/>
      <c r="B7" s="10"/>
      <c r="C7" s="86" t="s">
        <v>62</v>
      </c>
      <c r="D7" s="24"/>
      <c r="E7" s="24"/>
      <c r="F7" s="24"/>
      <c r="G7" s="24"/>
      <c r="H7" s="24"/>
      <c r="I7" s="24"/>
      <c r="J7" s="24"/>
      <c r="K7" s="24"/>
      <c r="L7" s="24"/>
      <c r="M7" s="24"/>
      <c r="N7" s="24"/>
      <c r="O7" s="24"/>
      <c r="P7" s="24"/>
      <c r="Q7" s="24"/>
      <c r="R7" s="24"/>
      <c r="S7" s="24"/>
      <c r="T7" s="24"/>
      <c r="U7" s="24"/>
      <c r="V7" s="24"/>
    </row>
    <row r="8" spans="1:38" ht="14.25">
      <c r="A8" s="9"/>
      <c r="B8" s="10"/>
      <c r="C8" s="24"/>
      <c r="D8" s="24"/>
      <c r="E8" s="24"/>
      <c r="F8" s="24"/>
      <c r="G8" s="24"/>
      <c r="H8" s="24"/>
      <c r="I8" s="24"/>
      <c r="J8" s="24"/>
      <c r="K8" s="24"/>
      <c r="L8" s="24"/>
      <c r="M8" s="24"/>
      <c r="N8" s="24"/>
      <c r="O8" s="24"/>
      <c r="P8" s="24"/>
      <c r="Q8" s="24"/>
      <c r="R8" s="24"/>
      <c r="S8" s="24"/>
      <c r="T8" s="24"/>
      <c r="U8" s="24"/>
      <c r="V8" s="24"/>
    </row>
    <row r="9" spans="1:38" s="20" customFormat="1" ht="14.25">
      <c r="A9" s="9"/>
      <c r="B9"/>
      <c r="C9" s="27" t="s">
        <v>7</v>
      </c>
      <c r="D9" s="28"/>
      <c r="E9" s="28"/>
      <c r="F9" s="157" t="s">
        <v>31</v>
      </c>
      <c r="G9" s="157"/>
      <c r="H9" s="157"/>
      <c r="I9" s="157"/>
      <c r="J9" s="157"/>
      <c r="K9" s="157"/>
      <c r="L9" s="158"/>
      <c r="M9" s="156" t="s">
        <v>95</v>
      </c>
      <c r="N9" s="157"/>
      <c r="O9" s="157"/>
      <c r="P9" s="157"/>
      <c r="Q9" s="157"/>
      <c r="R9" s="157"/>
      <c r="S9" s="158"/>
      <c r="T9" s="156" t="s">
        <v>57</v>
      </c>
      <c r="U9" s="157"/>
      <c r="V9" s="159"/>
      <c r="W9" s="9"/>
      <c r="X9" s="19"/>
      <c r="Y9" s="19"/>
      <c r="Z9" s="19"/>
      <c r="AA9" s="19"/>
      <c r="AB9" s="19"/>
      <c r="AC9" s="19"/>
      <c r="AD9" s="19"/>
      <c r="AE9" s="19"/>
      <c r="AF9" s="19"/>
      <c r="AG9" s="19"/>
      <c r="AH9" s="19"/>
      <c r="AI9" s="19"/>
      <c r="AJ9" s="19"/>
      <c r="AK9" s="19"/>
      <c r="AL9" s="19"/>
    </row>
    <row r="10" spans="1:38" ht="14.2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25">
      <c r="A12" s="9"/>
      <c r="B12" s="12"/>
      <c r="C12" s="31" t="s">
        <v>14</v>
      </c>
      <c r="D12" s="26"/>
      <c r="E12" s="32"/>
      <c r="F12" s="26"/>
      <c r="G12" s="26"/>
      <c r="H12" s="26"/>
      <c r="I12" s="26"/>
      <c r="J12" s="26"/>
      <c r="K12" s="26"/>
      <c r="L12" s="32"/>
      <c r="M12" s="26"/>
      <c r="N12" s="26"/>
      <c r="O12" s="26"/>
      <c r="P12" s="26"/>
      <c r="Q12" s="26"/>
      <c r="R12" s="26"/>
      <c r="S12" s="32"/>
      <c r="T12" s="26"/>
      <c r="U12" s="26"/>
      <c r="V12" s="32"/>
    </row>
    <row r="13" spans="1:38" ht="14.25">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4.25">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4.25">
      <c r="A15" s="9"/>
      <c r="B15" s="12"/>
      <c r="C15" s="31" t="s">
        <v>74</v>
      </c>
      <c r="D15" s="26"/>
      <c r="E15" s="32"/>
      <c r="F15" s="97"/>
      <c r="G15" s="97"/>
      <c r="H15" s="97"/>
      <c r="I15" s="97"/>
      <c r="J15" s="64"/>
      <c r="K15" s="64"/>
      <c r="L15" s="61"/>
      <c r="M15" s="87"/>
      <c r="N15" s="87"/>
      <c r="O15" s="87"/>
      <c r="P15" s="87"/>
      <c r="Q15" s="64"/>
      <c r="R15" s="65"/>
      <c r="S15" s="61"/>
      <c r="T15" s="43"/>
      <c r="U15" s="44"/>
      <c r="V15" s="79"/>
    </row>
    <row r="16" spans="1:38" ht="14.25">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4.25">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4.25">
      <c r="A18" s="9"/>
      <c r="B18" s="12"/>
      <c r="C18" s="31" t="s">
        <v>15</v>
      </c>
      <c r="D18" s="26"/>
      <c r="E18" s="32"/>
      <c r="F18" s="72"/>
      <c r="G18" s="98"/>
      <c r="H18" s="98"/>
      <c r="I18" s="98"/>
      <c r="J18" s="64"/>
      <c r="K18" s="64"/>
      <c r="L18" s="60"/>
      <c r="M18" s="87"/>
      <c r="N18" s="87"/>
      <c r="O18" s="87"/>
      <c r="P18" s="87"/>
      <c r="Q18" s="64"/>
      <c r="R18" s="64"/>
      <c r="S18" s="60"/>
      <c r="T18" s="43"/>
      <c r="U18" s="44"/>
      <c r="V18" s="79"/>
    </row>
    <row r="19" spans="1:46" ht="14.25">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4.25">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4.25">
      <c r="A21" s="9"/>
      <c r="B21" s="12"/>
      <c r="C21" s="31" t="s">
        <v>10</v>
      </c>
      <c r="D21" s="26"/>
      <c r="E21" s="34"/>
      <c r="F21" s="72"/>
      <c r="G21" s="98"/>
      <c r="H21" s="98"/>
      <c r="I21" s="98"/>
      <c r="J21" s="64"/>
      <c r="K21" s="64"/>
      <c r="L21" s="60"/>
      <c r="M21" s="87"/>
      <c r="N21" s="87"/>
      <c r="O21" s="87"/>
      <c r="P21" s="87"/>
      <c r="Q21" s="64"/>
      <c r="R21" s="64"/>
      <c r="S21" s="60"/>
      <c r="T21" s="43"/>
      <c r="U21" s="44"/>
      <c r="V21" s="79"/>
    </row>
    <row r="22" spans="1:46" ht="14.25">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4.25">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4.25">
      <c r="A24" s="9"/>
      <c r="B24" s="12"/>
      <c r="C24" s="31" t="s">
        <v>16</v>
      </c>
      <c r="D24" s="26"/>
      <c r="E24" s="32"/>
      <c r="F24" s="72"/>
      <c r="G24" s="98"/>
      <c r="H24" s="98"/>
      <c r="I24" s="98"/>
      <c r="J24" s="64"/>
      <c r="K24" s="64"/>
      <c r="L24" s="60"/>
      <c r="M24" s="87"/>
      <c r="N24" s="87"/>
      <c r="O24" s="87"/>
      <c r="P24" s="87"/>
      <c r="Q24" s="64"/>
      <c r="R24" s="64"/>
      <c r="S24" s="60"/>
      <c r="T24" s="43"/>
      <c r="U24" s="44"/>
      <c r="V24" s="79"/>
    </row>
    <row r="25" spans="1:46" ht="14.25">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4.25">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4.25">
      <c r="A27" s="9"/>
      <c r="B27" s="12"/>
      <c r="C27" s="31" t="s">
        <v>17</v>
      </c>
      <c r="D27" s="26"/>
      <c r="E27" s="32"/>
      <c r="F27" s="72"/>
      <c r="G27" s="98"/>
      <c r="H27" s="98"/>
      <c r="I27" s="98"/>
      <c r="J27" s="64"/>
      <c r="K27" s="64"/>
      <c r="L27" s="60"/>
      <c r="M27" s="87"/>
      <c r="N27" s="87"/>
      <c r="O27" s="87"/>
      <c r="P27" s="87"/>
      <c r="Q27" s="64"/>
      <c r="R27" s="64"/>
      <c r="S27" s="60"/>
      <c r="T27" s="43"/>
      <c r="U27" s="44"/>
      <c r="V27" s="79"/>
    </row>
    <row r="28" spans="1:46" ht="14.25">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4.25">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 customHeight="1">
      <c r="F33" s="41"/>
      <c r="G33" s="41"/>
      <c r="H33" s="41"/>
      <c r="I33" s="41"/>
      <c r="J33" s="41"/>
      <c r="K33" s="41"/>
      <c r="AM33"/>
      <c r="AN33"/>
      <c r="AO33"/>
      <c r="AP33"/>
      <c r="AQ33"/>
      <c r="AR33"/>
      <c r="AS33"/>
      <c r="AT33"/>
    </row>
    <row r="34" spans="2:46" s="9" customFormat="1" ht="14.25">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25">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7" t="str">
        <f>F9</f>
        <v>December</v>
      </c>
      <c r="G36" s="157"/>
      <c r="H36" s="157"/>
      <c r="I36" s="157"/>
      <c r="J36" s="157"/>
      <c r="K36" s="157"/>
      <c r="L36" s="158"/>
      <c r="M36" s="156" t="s">
        <v>96</v>
      </c>
      <c r="N36" s="157"/>
      <c r="O36" s="157"/>
      <c r="P36" s="157"/>
      <c r="Q36" s="157"/>
      <c r="R36" s="157"/>
      <c r="S36" s="158"/>
      <c r="T36" s="156" t="s">
        <v>58</v>
      </c>
      <c r="U36" s="157"/>
      <c r="V36" s="159"/>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4"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65"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65"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pageSetUpPr fitToPage="1"/>
  </sheetPr>
  <dimension ref="A1:AT68"/>
  <sheetViews>
    <sheetView showGridLines="0" zoomScale="87" zoomScaleNormal="110" zoomScalePageLayoutView="40" workbookViewId="0">
      <selection activeCell="F28" sqref="F28"/>
    </sheetView>
  </sheetViews>
  <sheetFormatPr defaultColWidth="0" defaultRowHeight="26.6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 bestFit="1" customWidth="1"/>
    <col min="14" max="14" width="10.265625" bestFit="1" customWidth="1"/>
    <col min="15" max="15" width="12.265625" bestFit="1" customWidth="1"/>
    <col min="16" max="16" width="11.3984375" customWidth="1"/>
    <col min="17" max="17" width="8.73046875" customWidth="1"/>
    <col min="18" max="18" width="9.1328125" bestFit="1" customWidth="1"/>
    <col min="19" max="19" width="8.73046875" customWidth="1"/>
    <col min="20" max="21" width="10.3984375" bestFit="1" customWidth="1"/>
    <col min="22" max="22" width="11.265625" bestFit="1" customWidth="1"/>
    <col min="23" max="23" width="3.265625" style="9" customWidth="1"/>
    <col min="24" max="38" width="0" style="9" hidden="1" customWidth="1"/>
    <col min="39" max="46" width="0" hidden="1" customWidth="1"/>
    <col min="47"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v>44910</v>
      </c>
    </row>
    <row r="4" spans="1:38" ht="15.75">
      <c r="A4" s="9"/>
      <c r="B4" s="11" t="s">
        <v>7</v>
      </c>
      <c r="C4" s="26"/>
      <c r="D4" s="24"/>
      <c r="E4" s="58" t="s">
        <v>91</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ht="14.25">
      <c r="A6" s="9"/>
      <c r="B6" s="10"/>
      <c r="C6" s="24"/>
      <c r="D6" s="24"/>
      <c r="E6" s="24"/>
      <c r="F6" s="24"/>
      <c r="G6" s="24"/>
      <c r="H6" s="24"/>
      <c r="I6" s="24"/>
      <c r="J6" s="24"/>
      <c r="K6" s="24"/>
      <c r="L6" s="24"/>
      <c r="M6" s="24"/>
      <c r="N6" s="24"/>
      <c r="O6" s="24"/>
      <c r="P6" s="24"/>
      <c r="Q6" s="24"/>
      <c r="R6" s="24"/>
      <c r="S6" s="24"/>
      <c r="T6" s="24"/>
      <c r="U6" s="24"/>
      <c r="V6" s="24"/>
    </row>
    <row r="7" spans="1:38" ht="14.25">
      <c r="A7" s="9"/>
      <c r="B7" s="10"/>
      <c r="C7" s="86" t="s">
        <v>62</v>
      </c>
      <c r="D7" s="24"/>
      <c r="E7" s="24"/>
      <c r="F7" s="24"/>
      <c r="G7" s="24"/>
      <c r="H7" s="24"/>
      <c r="I7" s="24"/>
      <c r="J7" s="24"/>
      <c r="K7" s="24"/>
      <c r="L7" s="24"/>
      <c r="M7" s="24"/>
      <c r="N7" s="24"/>
      <c r="O7" s="24"/>
      <c r="P7" s="24"/>
      <c r="Q7" s="24"/>
      <c r="R7" s="24"/>
      <c r="S7" s="24"/>
      <c r="T7" s="24"/>
      <c r="U7" s="24"/>
      <c r="V7" s="24"/>
    </row>
    <row r="8" spans="1:38" ht="14.25">
      <c r="A8" s="9"/>
      <c r="B8" s="10"/>
      <c r="C8" s="24"/>
      <c r="D8" s="24"/>
      <c r="E8" s="24"/>
      <c r="F8" s="24"/>
      <c r="G8" s="24"/>
      <c r="H8" s="24"/>
      <c r="I8" s="24"/>
      <c r="J8" s="24"/>
      <c r="K8" s="24"/>
      <c r="L8" s="24"/>
      <c r="M8" s="24"/>
      <c r="N8" s="24"/>
      <c r="O8" s="24"/>
      <c r="P8" s="24"/>
      <c r="Q8" s="24"/>
      <c r="R8" s="24"/>
      <c r="S8" s="24"/>
      <c r="T8" s="24"/>
      <c r="U8" s="24"/>
      <c r="V8" s="24"/>
    </row>
    <row r="9" spans="1:38" s="20" customFormat="1" ht="14.25">
      <c r="A9" s="9"/>
      <c r="B9"/>
      <c r="C9" s="27" t="s">
        <v>7</v>
      </c>
      <c r="D9" s="28"/>
      <c r="E9" s="28"/>
      <c r="F9" s="157" t="s">
        <v>27</v>
      </c>
      <c r="G9" s="157"/>
      <c r="H9" s="157"/>
      <c r="I9" s="157"/>
      <c r="J9" s="157"/>
      <c r="K9" s="157"/>
      <c r="L9" s="158"/>
      <c r="M9" s="156" t="s">
        <v>92</v>
      </c>
      <c r="N9" s="157"/>
      <c r="O9" s="157"/>
      <c r="P9" s="157"/>
      <c r="Q9" s="157"/>
      <c r="R9" s="157"/>
      <c r="S9" s="158"/>
      <c r="T9" s="156" t="s">
        <v>57</v>
      </c>
      <c r="U9" s="157"/>
      <c r="V9" s="159"/>
      <c r="W9" s="9"/>
      <c r="X9" s="19"/>
      <c r="Y9" s="19"/>
      <c r="Z9" s="19"/>
      <c r="AA9" s="19"/>
      <c r="AB9" s="19"/>
      <c r="AC9" s="19"/>
      <c r="AD9" s="19"/>
      <c r="AE9" s="19"/>
      <c r="AF9" s="19"/>
      <c r="AG9" s="19"/>
      <c r="AH9" s="19"/>
      <c r="AI9" s="19"/>
      <c r="AJ9" s="19"/>
      <c r="AK9" s="19"/>
      <c r="AL9" s="19"/>
    </row>
    <row r="10" spans="1:38" ht="14.2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25">
      <c r="A12" s="9"/>
      <c r="B12" s="12"/>
      <c r="C12" s="31" t="s">
        <v>14</v>
      </c>
      <c r="D12" s="26"/>
      <c r="E12" s="32"/>
      <c r="F12" s="26"/>
      <c r="G12" s="26"/>
      <c r="H12" s="26"/>
      <c r="I12" s="26"/>
      <c r="J12" s="26"/>
      <c r="K12" s="26"/>
      <c r="L12" s="32"/>
      <c r="M12" s="26"/>
      <c r="N12" s="26"/>
      <c r="O12" s="26"/>
      <c r="P12" s="26"/>
      <c r="Q12" s="26"/>
      <c r="R12" s="26"/>
      <c r="S12" s="32"/>
      <c r="T12" s="26"/>
      <c r="U12" s="26"/>
      <c r="V12" s="32"/>
    </row>
    <row r="13" spans="1:38" ht="14.25">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4.25">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4.25">
      <c r="A15" s="9"/>
      <c r="B15" s="12"/>
      <c r="C15" s="31" t="s">
        <v>74</v>
      </c>
      <c r="D15" s="26"/>
      <c r="E15" s="32"/>
      <c r="F15" s="26"/>
      <c r="G15" s="26"/>
      <c r="H15" s="26"/>
      <c r="I15" s="26"/>
      <c r="J15" s="64"/>
      <c r="K15" s="64"/>
      <c r="L15" s="61"/>
      <c r="M15" s="87"/>
      <c r="N15" s="87"/>
      <c r="O15" s="87"/>
      <c r="P15" s="87"/>
      <c r="Q15" s="64"/>
      <c r="R15" s="65"/>
      <c r="S15" s="61"/>
      <c r="T15" s="43"/>
      <c r="U15" s="44"/>
      <c r="V15" s="79"/>
    </row>
    <row r="16" spans="1:38" ht="14.25">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4.25">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4.25">
      <c r="A18" s="9"/>
      <c r="B18" s="12"/>
      <c r="C18" s="31" t="s">
        <v>15</v>
      </c>
      <c r="D18" s="26"/>
      <c r="E18" s="32"/>
      <c r="F18" s="72"/>
      <c r="G18" s="72"/>
      <c r="H18" s="72"/>
      <c r="I18" s="72"/>
      <c r="J18" s="64"/>
      <c r="K18" s="64"/>
      <c r="L18" s="60"/>
      <c r="M18" s="87"/>
      <c r="N18" s="87"/>
      <c r="O18" s="87"/>
      <c r="P18" s="87"/>
      <c r="Q18" s="64"/>
      <c r="R18" s="64"/>
      <c r="S18" s="60"/>
      <c r="T18" s="43"/>
      <c r="U18" s="44"/>
      <c r="V18" s="79"/>
    </row>
    <row r="19" spans="1:46" ht="14.25">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4.25">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4.25">
      <c r="A21" s="9"/>
      <c r="B21" s="12"/>
      <c r="C21" s="31" t="s">
        <v>10</v>
      </c>
      <c r="D21" s="26"/>
      <c r="E21" s="34"/>
      <c r="F21" s="72"/>
      <c r="G21" s="72"/>
      <c r="H21" s="72"/>
      <c r="I21" s="72"/>
      <c r="J21" s="64"/>
      <c r="K21" s="64"/>
      <c r="L21" s="60"/>
      <c r="M21" s="87"/>
      <c r="N21" s="87"/>
      <c r="O21" s="87"/>
      <c r="P21" s="87"/>
      <c r="Q21" s="64"/>
      <c r="R21" s="64"/>
      <c r="S21" s="60"/>
      <c r="T21" s="43"/>
      <c r="U21" s="44"/>
      <c r="V21" s="79"/>
    </row>
    <row r="22" spans="1:46" ht="14.25">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4.25">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4.25">
      <c r="A24" s="9"/>
      <c r="B24" s="12"/>
      <c r="C24" s="31" t="s">
        <v>16</v>
      </c>
      <c r="D24" s="26"/>
      <c r="E24" s="32"/>
      <c r="F24" s="72"/>
      <c r="G24" s="72"/>
      <c r="H24" s="72"/>
      <c r="I24" s="72"/>
      <c r="J24" s="64"/>
      <c r="K24" s="64"/>
      <c r="L24" s="60"/>
      <c r="M24" s="87"/>
      <c r="N24" s="87"/>
      <c r="O24" s="87"/>
      <c r="P24" s="87"/>
      <c r="Q24" s="64"/>
      <c r="R24" s="64"/>
      <c r="S24" s="60"/>
      <c r="T24" s="43"/>
      <c r="U24" s="44"/>
      <c r="V24" s="79"/>
    </row>
    <row r="25" spans="1:46" ht="14.25">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4.25">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4.25">
      <c r="A27" s="9"/>
      <c r="B27" s="12"/>
      <c r="C27" s="31" t="s">
        <v>17</v>
      </c>
      <c r="D27" s="26"/>
      <c r="E27" s="32"/>
      <c r="F27" s="72"/>
      <c r="G27" s="72"/>
      <c r="H27" s="72"/>
      <c r="I27" s="72"/>
      <c r="J27" s="64"/>
      <c r="K27" s="64"/>
      <c r="L27" s="60"/>
      <c r="M27" s="87"/>
      <c r="N27" s="87"/>
      <c r="O27" s="87"/>
      <c r="P27" s="87"/>
      <c r="Q27" s="64"/>
      <c r="R27" s="64"/>
      <c r="S27" s="60"/>
      <c r="T27" s="43"/>
      <c r="U27" s="44"/>
      <c r="V27" s="79"/>
    </row>
    <row r="28" spans="1:46" ht="14.25">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4.25">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 customHeight="1">
      <c r="F33" s="41"/>
      <c r="G33" s="41"/>
      <c r="H33" s="41"/>
      <c r="I33" s="41"/>
      <c r="J33" s="41"/>
      <c r="K33" s="41"/>
      <c r="AM33"/>
      <c r="AN33"/>
      <c r="AO33"/>
      <c r="AP33"/>
      <c r="AQ33"/>
      <c r="AR33"/>
      <c r="AS33"/>
      <c r="AT33"/>
    </row>
    <row r="34" spans="2:46" s="9" customFormat="1" ht="14.25">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25">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7" t="str">
        <f>F9</f>
        <v>November</v>
      </c>
      <c r="G36" s="157"/>
      <c r="H36" s="157"/>
      <c r="I36" s="157"/>
      <c r="J36" s="157"/>
      <c r="K36" s="157"/>
      <c r="L36" s="158"/>
      <c r="M36" s="156" t="s">
        <v>93</v>
      </c>
      <c r="N36" s="157"/>
      <c r="O36" s="157"/>
      <c r="P36" s="157"/>
      <c r="Q36" s="157"/>
      <c r="R36" s="157"/>
      <c r="S36" s="158"/>
      <c r="T36" s="156" t="s">
        <v>58</v>
      </c>
      <c r="U36" s="157"/>
      <c r="V36" s="159"/>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4"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65"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65"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pageSetUpPr fitToPage="1"/>
  </sheetPr>
  <dimension ref="A1:AT65"/>
  <sheetViews>
    <sheetView showGridLines="0" zoomScaleNormal="100" zoomScalePageLayoutView="40" workbookViewId="0"/>
  </sheetViews>
  <sheetFormatPr defaultColWidth="0" defaultRowHeight="26.6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 bestFit="1" customWidth="1"/>
    <col min="14" max="14" width="10.265625" bestFit="1" customWidth="1"/>
    <col min="15" max="15" width="12.265625" bestFit="1" customWidth="1"/>
    <col min="16" max="16" width="11.3984375" customWidth="1"/>
    <col min="17" max="17" width="8.73046875" customWidth="1"/>
    <col min="18" max="18" width="9.1328125" bestFit="1" customWidth="1"/>
    <col min="19" max="19" width="8.73046875" customWidth="1"/>
    <col min="20" max="21" width="10.3984375" bestFit="1" customWidth="1"/>
    <col min="22" max="22" width="11.265625" bestFit="1" customWidth="1"/>
    <col min="23" max="23" width="3.265625" style="9" customWidth="1"/>
    <col min="24" max="38" width="0" style="9" hidden="1" customWidth="1"/>
    <col min="39" max="46" width="0" hidden="1" customWidth="1"/>
    <col min="47"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v>44880</v>
      </c>
    </row>
    <row r="4" spans="1:38" ht="15.75">
      <c r="A4" s="9"/>
      <c r="B4" s="11" t="s">
        <v>7</v>
      </c>
      <c r="C4" s="26"/>
      <c r="D4" s="24"/>
      <c r="E4" s="58" t="s">
        <v>88</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ht="14.25">
      <c r="A6" s="9"/>
      <c r="B6" s="10"/>
      <c r="C6" s="24"/>
      <c r="D6" s="24"/>
      <c r="E6" s="24"/>
      <c r="F6" s="24"/>
      <c r="G6" s="24"/>
      <c r="H6" s="24"/>
      <c r="I6" s="24"/>
      <c r="J6" s="24"/>
      <c r="K6" s="24"/>
      <c r="L6" s="24"/>
      <c r="M6" s="24"/>
      <c r="N6" s="24"/>
      <c r="O6" s="24"/>
      <c r="P6" s="24"/>
      <c r="Q6" s="24"/>
      <c r="R6" s="24"/>
      <c r="S6" s="24"/>
      <c r="T6" s="24"/>
      <c r="U6" s="24"/>
      <c r="V6" s="24"/>
    </row>
    <row r="7" spans="1:38" ht="14.25">
      <c r="A7" s="9"/>
      <c r="B7" s="10"/>
      <c r="C7" s="86" t="s">
        <v>62</v>
      </c>
      <c r="D7" s="24"/>
      <c r="E7" s="24"/>
      <c r="F7" s="24"/>
      <c r="G7" s="24"/>
      <c r="H7" s="24"/>
      <c r="I7" s="24"/>
      <c r="J7" s="24"/>
      <c r="K7" s="24"/>
      <c r="L7" s="24"/>
      <c r="M7" s="24"/>
      <c r="N7" s="24"/>
      <c r="O7" s="24"/>
      <c r="P7" s="24"/>
      <c r="Q7" s="24"/>
      <c r="R7" s="24"/>
      <c r="S7" s="24"/>
      <c r="T7" s="24"/>
      <c r="U7" s="24"/>
      <c r="V7" s="24"/>
    </row>
    <row r="8" spans="1:38" ht="14.25">
      <c r="A8" s="9"/>
      <c r="B8" s="10"/>
      <c r="C8" s="24"/>
      <c r="D8" s="24"/>
      <c r="E8" s="24"/>
      <c r="F8" s="24"/>
      <c r="G8" s="24"/>
      <c r="H8" s="24"/>
      <c r="I8" s="24"/>
      <c r="J8" s="24"/>
      <c r="K8" s="24"/>
      <c r="L8" s="24"/>
      <c r="M8" s="24"/>
      <c r="N8" s="24"/>
      <c r="O8" s="24"/>
      <c r="P8" s="24"/>
      <c r="Q8" s="24"/>
      <c r="R8" s="24"/>
      <c r="S8" s="24"/>
      <c r="T8" s="24"/>
      <c r="U8" s="24"/>
      <c r="V8" s="24"/>
    </row>
    <row r="9" spans="1:38" s="20" customFormat="1" ht="14.25">
      <c r="A9" s="9"/>
      <c r="B9"/>
      <c r="C9" s="27" t="s">
        <v>7</v>
      </c>
      <c r="D9" s="28"/>
      <c r="E9" s="28"/>
      <c r="F9" s="157" t="s">
        <v>24</v>
      </c>
      <c r="G9" s="157"/>
      <c r="H9" s="157"/>
      <c r="I9" s="157"/>
      <c r="J9" s="157"/>
      <c r="K9" s="157"/>
      <c r="L9" s="158"/>
      <c r="M9" s="156" t="s">
        <v>89</v>
      </c>
      <c r="N9" s="157"/>
      <c r="O9" s="157"/>
      <c r="P9" s="157"/>
      <c r="Q9" s="157"/>
      <c r="R9" s="157"/>
      <c r="S9" s="158"/>
      <c r="T9" s="156" t="s">
        <v>57</v>
      </c>
      <c r="U9" s="157"/>
      <c r="V9" s="159"/>
      <c r="W9" s="9"/>
      <c r="X9" s="19"/>
      <c r="Y9" s="19"/>
      <c r="Z9" s="19"/>
      <c r="AA9" s="19"/>
      <c r="AB9" s="19"/>
      <c r="AC9" s="19"/>
      <c r="AD9" s="19"/>
      <c r="AE9" s="19"/>
      <c r="AF9" s="19"/>
      <c r="AG9" s="19"/>
      <c r="AH9" s="19"/>
      <c r="AI9" s="19"/>
      <c r="AJ9" s="19"/>
      <c r="AK9" s="19"/>
      <c r="AL9" s="19"/>
    </row>
    <row r="10" spans="1:38" ht="14.2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25">
      <c r="A12" s="9"/>
      <c r="B12" s="12"/>
      <c r="C12" s="31" t="s">
        <v>14</v>
      </c>
      <c r="D12" s="26"/>
      <c r="E12" s="32"/>
      <c r="F12" s="26"/>
      <c r="G12" s="26"/>
      <c r="H12" s="26"/>
      <c r="I12" s="26"/>
      <c r="J12" s="26"/>
      <c r="K12" s="26"/>
      <c r="L12" s="32"/>
      <c r="M12" s="26"/>
      <c r="N12" s="26"/>
      <c r="O12" s="26"/>
      <c r="P12" s="26"/>
      <c r="Q12" s="26"/>
      <c r="R12" s="26"/>
      <c r="S12" s="32"/>
      <c r="T12" s="26"/>
      <c r="U12" s="26"/>
      <c r="V12" s="32"/>
    </row>
    <row r="13" spans="1:38" ht="14.25">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4.25">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4.25">
      <c r="A15" s="9"/>
      <c r="B15" s="12"/>
      <c r="C15" s="31" t="s">
        <v>74</v>
      </c>
      <c r="D15" s="26"/>
      <c r="E15" s="32"/>
      <c r="F15" s="26"/>
      <c r="G15" s="26"/>
      <c r="H15" s="26"/>
      <c r="I15" s="26"/>
      <c r="J15" s="64"/>
      <c r="K15" s="64"/>
      <c r="L15" s="61"/>
      <c r="M15" s="87"/>
      <c r="N15" s="87"/>
      <c r="O15" s="87"/>
      <c r="P15" s="87"/>
      <c r="Q15" s="64"/>
      <c r="R15" s="65"/>
      <c r="S15" s="61"/>
      <c r="T15" s="43"/>
      <c r="U15" s="44"/>
      <c r="V15" s="79"/>
    </row>
    <row r="16" spans="1:38" ht="14.25">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4.25">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4.25">
      <c r="A18" s="9"/>
      <c r="B18" s="12"/>
      <c r="C18" s="31" t="s">
        <v>15</v>
      </c>
      <c r="D18" s="26"/>
      <c r="E18" s="32"/>
      <c r="F18" s="72"/>
      <c r="G18" s="72"/>
      <c r="H18" s="72"/>
      <c r="I18" s="72"/>
      <c r="J18" s="64"/>
      <c r="K18" s="64"/>
      <c r="L18" s="60"/>
      <c r="M18" s="87"/>
      <c r="N18" s="87"/>
      <c r="O18" s="87"/>
      <c r="P18" s="87"/>
      <c r="Q18" s="64"/>
      <c r="R18" s="64"/>
      <c r="S18" s="60"/>
      <c r="T18" s="43"/>
      <c r="U18" s="44"/>
      <c r="V18" s="79"/>
    </row>
    <row r="19" spans="1:38" ht="14.25">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4.25">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4.25">
      <c r="A21" s="9"/>
      <c r="B21" s="12"/>
      <c r="C21" s="31" t="s">
        <v>10</v>
      </c>
      <c r="D21" s="26"/>
      <c r="E21" s="34"/>
      <c r="F21" s="72"/>
      <c r="G21" s="72"/>
      <c r="H21" s="72"/>
      <c r="I21" s="72"/>
      <c r="J21" s="64"/>
      <c r="K21" s="64"/>
      <c r="L21" s="60"/>
      <c r="M21" s="87"/>
      <c r="N21" s="87"/>
      <c r="O21" s="87"/>
      <c r="P21" s="87"/>
      <c r="Q21" s="64"/>
      <c r="R21" s="64"/>
      <c r="S21" s="60"/>
      <c r="T21" s="43"/>
      <c r="U21" s="44"/>
      <c r="V21" s="79"/>
    </row>
    <row r="22" spans="1:38" ht="14.25">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4.25">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4.25">
      <c r="A24" s="9"/>
      <c r="B24" s="12"/>
      <c r="C24" s="31" t="s">
        <v>16</v>
      </c>
      <c r="D24" s="26"/>
      <c r="E24" s="32"/>
      <c r="F24" s="72"/>
      <c r="G24" s="72"/>
      <c r="H24" s="72"/>
      <c r="I24" s="72"/>
      <c r="J24" s="64"/>
      <c r="K24" s="64"/>
      <c r="L24" s="60"/>
      <c r="M24" s="87"/>
      <c r="N24" s="87"/>
      <c r="O24" s="87"/>
      <c r="P24" s="87"/>
      <c r="Q24" s="64"/>
      <c r="R24" s="64"/>
      <c r="S24" s="60"/>
      <c r="T24" s="43"/>
      <c r="U24" s="44"/>
      <c r="V24" s="79"/>
    </row>
    <row r="25" spans="1:38" ht="14.25">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4.25">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4.25">
      <c r="A27" s="9"/>
      <c r="B27" s="12"/>
      <c r="C27" s="31" t="s">
        <v>17</v>
      </c>
      <c r="D27" s="26"/>
      <c r="E27" s="32"/>
      <c r="F27" s="72"/>
      <c r="G27" s="72"/>
      <c r="H27" s="72"/>
      <c r="I27" s="72"/>
      <c r="J27" s="64"/>
      <c r="K27" s="64"/>
      <c r="L27" s="60"/>
      <c r="M27" s="87"/>
      <c r="N27" s="87"/>
      <c r="O27" s="87"/>
      <c r="P27" s="87"/>
      <c r="Q27" s="64"/>
      <c r="R27" s="64"/>
      <c r="S27" s="60"/>
      <c r="T27" s="43"/>
      <c r="U27" s="44"/>
      <c r="V27" s="79"/>
    </row>
    <row r="28" spans="1:38" ht="14.25">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4.25">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 customHeight="1">
      <c r="A33" s="9"/>
      <c r="B33" s="9"/>
      <c r="C33" s="9"/>
      <c r="D33" s="9"/>
      <c r="E33" s="9"/>
      <c r="F33" s="41"/>
      <c r="G33" s="41"/>
      <c r="H33" s="41"/>
      <c r="I33" s="41"/>
      <c r="J33" s="41"/>
      <c r="K33" s="41"/>
      <c r="L33" s="9"/>
      <c r="M33" s="9"/>
      <c r="N33" s="9"/>
      <c r="O33" s="9"/>
      <c r="P33" s="9"/>
      <c r="Q33" s="9"/>
      <c r="R33" s="9"/>
      <c r="S33" s="9"/>
      <c r="T33" s="9"/>
      <c r="U33" s="9"/>
      <c r="V33" s="9"/>
    </row>
    <row r="34" spans="1:22" ht="14.25">
      <c r="A34" s="9"/>
      <c r="B34" s="10"/>
      <c r="C34" s="86" t="s">
        <v>63</v>
      </c>
      <c r="D34" s="24"/>
      <c r="E34" s="24"/>
      <c r="F34" s="24"/>
      <c r="G34" s="24"/>
      <c r="H34" s="24"/>
      <c r="I34" s="95"/>
      <c r="J34" s="95"/>
      <c r="K34" s="95"/>
      <c r="L34" s="24"/>
      <c r="M34" s="24"/>
      <c r="N34" s="24"/>
      <c r="O34" s="24"/>
      <c r="P34" s="24"/>
      <c r="Q34" s="24"/>
      <c r="R34" s="24"/>
      <c r="S34" s="24"/>
      <c r="T34" s="24"/>
      <c r="U34" s="24"/>
      <c r="V34" s="24"/>
    </row>
    <row r="35" spans="1:22" ht="14.25">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7" t="str">
        <f>F9</f>
        <v>October</v>
      </c>
      <c r="G36" s="157"/>
      <c r="H36" s="157"/>
      <c r="I36" s="157"/>
      <c r="J36" s="157"/>
      <c r="K36" s="157"/>
      <c r="L36" s="158"/>
      <c r="M36" s="156" t="s">
        <v>90</v>
      </c>
      <c r="N36" s="157"/>
      <c r="O36" s="157"/>
      <c r="P36" s="157"/>
      <c r="Q36" s="157"/>
      <c r="R36" s="157"/>
      <c r="S36" s="158"/>
      <c r="T36" s="156" t="s">
        <v>58</v>
      </c>
      <c r="U36" s="157"/>
      <c r="V36" s="159"/>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4"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65"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65"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65" customHeight="1"/>
    <row r="61" spans="3:22" ht="26.65" customHeight="1"/>
    <row r="62" spans="3:22" ht="26.65" customHeight="1"/>
    <row r="63" spans="3:22" ht="26.65" customHeight="1"/>
    <row r="64" spans="3:22" ht="26.65" customHeight="1"/>
    <row r="65"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pageSetUpPr fitToPage="1"/>
  </sheetPr>
  <dimension ref="A1:AT59"/>
  <sheetViews>
    <sheetView showGridLines="0" zoomScaleNormal="100" zoomScalePageLayoutView="40" workbookViewId="0"/>
  </sheetViews>
  <sheetFormatPr defaultColWidth="0" defaultRowHeight="26.6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 bestFit="1" customWidth="1"/>
    <col min="14" max="14" width="10.265625" bestFit="1" customWidth="1"/>
    <col min="15" max="15" width="12.265625" bestFit="1" customWidth="1"/>
    <col min="16" max="16" width="11.3984375" customWidth="1"/>
    <col min="17" max="17" width="8.73046875" customWidth="1"/>
    <col min="18" max="18" width="9.1328125" bestFit="1" customWidth="1"/>
    <col min="19" max="19" width="8.73046875" customWidth="1"/>
    <col min="20" max="21" width="10.3984375" bestFit="1" customWidth="1"/>
    <col min="22" max="22" width="11.265625" bestFit="1" customWidth="1"/>
    <col min="23" max="23" width="3.265625" style="9" customWidth="1"/>
    <col min="24" max="38" width="0" style="9" hidden="1" customWidth="1"/>
    <col min="39" max="46" width="0" hidden="1" customWidth="1"/>
    <col min="47"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85</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ht="14.25">
      <c r="A6" s="9"/>
      <c r="B6" s="10"/>
      <c r="C6" s="24"/>
      <c r="D6" s="24"/>
      <c r="E6" s="24"/>
      <c r="F6" s="24"/>
      <c r="G6" s="24"/>
      <c r="H6" s="24"/>
      <c r="I6" s="24"/>
      <c r="J6" s="24"/>
      <c r="K6" s="24"/>
      <c r="L6" s="24"/>
      <c r="M6" s="24"/>
      <c r="N6" s="24"/>
      <c r="O6" s="24"/>
      <c r="P6" s="24"/>
      <c r="Q6" s="24"/>
      <c r="R6" s="24"/>
      <c r="S6" s="24"/>
      <c r="T6" s="24"/>
      <c r="U6" s="24"/>
      <c r="V6" s="24"/>
    </row>
    <row r="7" spans="1:38" ht="14.25">
      <c r="A7" s="9"/>
      <c r="B7" s="10"/>
      <c r="C7" s="86" t="s">
        <v>62</v>
      </c>
      <c r="D7" s="24"/>
      <c r="E7" s="24"/>
      <c r="F7" s="24"/>
      <c r="G7" s="24"/>
      <c r="H7" s="24"/>
      <c r="I7" s="24"/>
      <c r="J7" s="24"/>
      <c r="K7" s="24"/>
      <c r="L7" s="24"/>
      <c r="M7" s="24"/>
      <c r="N7" s="24"/>
      <c r="O7" s="24"/>
      <c r="P7" s="24"/>
      <c r="Q7" s="24"/>
      <c r="R7" s="24"/>
      <c r="S7" s="24"/>
      <c r="T7" s="24"/>
      <c r="U7" s="24"/>
      <c r="V7" s="24"/>
    </row>
    <row r="8" spans="1:38" ht="14.25">
      <c r="A8" s="9"/>
      <c r="B8" s="10"/>
      <c r="C8" s="24"/>
      <c r="D8" s="24"/>
      <c r="E8" s="24"/>
      <c r="F8" s="24"/>
      <c r="G8" s="24"/>
      <c r="H8" s="24"/>
      <c r="I8" s="24"/>
      <c r="J8" s="24"/>
      <c r="K8" s="24"/>
      <c r="L8" s="24"/>
      <c r="M8" s="24"/>
      <c r="N8" s="24"/>
      <c r="O8" s="24"/>
      <c r="P8" s="24"/>
      <c r="Q8" s="24"/>
      <c r="R8" s="24"/>
      <c r="S8" s="24"/>
      <c r="T8" s="24"/>
      <c r="U8" s="24"/>
      <c r="V8" s="24"/>
    </row>
    <row r="9" spans="1:38" s="20" customFormat="1" ht="14.25">
      <c r="A9" s="9"/>
      <c r="B9"/>
      <c r="C9" s="27" t="s">
        <v>7</v>
      </c>
      <c r="D9" s="28"/>
      <c r="E9" s="28"/>
      <c r="F9" s="157" t="s">
        <v>22</v>
      </c>
      <c r="G9" s="157"/>
      <c r="H9" s="157"/>
      <c r="I9" s="157"/>
      <c r="J9" s="157"/>
      <c r="K9" s="157"/>
      <c r="L9" s="158"/>
      <c r="M9" s="156" t="s">
        <v>86</v>
      </c>
      <c r="N9" s="157"/>
      <c r="O9" s="157"/>
      <c r="P9" s="157"/>
      <c r="Q9" s="157"/>
      <c r="R9" s="157"/>
      <c r="S9" s="158"/>
      <c r="T9" s="156" t="s">
        <v>57</v>
      </c>
      <c r="U9" s="157"/>
      <c r="V9" s="159"/>
      <c r="W9" s="9"/>
      <c r="X9" s="19"/>
      <c r="Y9" s="19"/>
      <c r="Z9" s="19"/>
      <c r="AA9" s="19"/>
      <c r="AB9" s="19"/>
      <c r="AC9" s="19"/>
      <c r="AD9" s="19"/>
      <c r="AE9" s="19"/>
      <c r="AF9" s="19"/>
      <c r="AG9" s="19"/>
      <c r="AH9" s="19"/>
      <c r="AI9" s="19"/>
      <c r="AJ9" s="19"/>
      <c r="AK9" s="19"/>
      <c r="AL9" s="19"/>
    </row>
    <row r="10" spans="1:38" ht="14.2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25">
      <c r="A12" s="9"/>
      <c r="B12" s="12"/>
      <c r="C12" s="31" t="s">
        <v>14</v>
      </c>
      <c r="D12" s="26"/>
      <c r="E12" s="32"/>
      <c r="F12" s="26"/>
      <c r="G12" s="26"/>
      <c r="H12" s="26"/>
      <c r="I12" s="26"/>
      <c r="J12" s="26"/>
      <c r="K12" s="26"/>
      <c r="L12" s="32"/>
      <c r="M12" s="26"/>
      <c r="N12" s="26"/>
      <c r="O12" s="26"/>
      <c r="P12" s="26"/>
      <c r="Q12" s="26"/>
      <c r="R12" s="26"/>
      <c r="S12" s="32"/>
      <c r="T12" s="26"/>
      <c r="U12" s="26"/>
      <c r="V12" s="32"/>
    </row>
    <row r="13" spans="1:38" ht="14.25">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4.25">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4.25">
      <c r="A15" s="9"/>
      <c r="B15" s="12"/>
      <c r="C15" s="31" t="s">
        <v>74</v>
      </c>
      <c r="D15" s="26"/>
      <c r="E15" s="32"/>
      <c r="F15" s="26"/>
      <c r="G15" s="26"/>
      <c r="H15" s="26"/>
      <c r="I15" s="26"/>
      <c r="J15" s="64"/>
      <c r="K15" s="64"/>
      <c r="L15" s="61"/>
      <c r="M15" s="87"/>
      <c r="N15" s="87"/>
      <c r="O15" s="87"/>
      <c r="P15" s="87"/>
      <c r="Q15" s="64"/>
      <c r="R15" s="65"/>
      <c r="S15" s="61"/>
      <c r="T15" s="43"/>
      <c r="U15" s="44"/>
      <c r="V15" s="79"/>
    </row>
    <row r="16" spans="1:38" ht="14.25">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4.25">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4.25">
      <c r="A18" s="9"/>
      <c r="B18" s="12"/>
      <c r="C18" s="31" t="s">
        <v>15</v>
      </c>
      <c r="D18" s="26"/>
      <c r="E18" s="32"/>
      <c r="F18" s="72"/>
      <c r="G18" s="72"/>
      <c r="H18" s="72"/>
      <c r="I18" s="72"/>
      <c r="J18" s="64"/>
      <c r="K18" s="64"/>
      <c r="L18" s="60"/>
      <c r="M18" s="87"/>
      <c r="N18" s="87"/>
      <c r="O18" s="87"/>
      <c r="P18" s="87"/>
      <c r="Q18" s="64"/>
      <c r="R18" s="64"/>
      <c r="S18" s="60"/>
      <c r="T18" s="43"/>
      <c r="U18" s="44"/>
      <c r="V18" s="79"/>
    </row>
    <row r="19" spans="1:38" ht="14.25">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4.25">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4.25">
      <c r="A21" s="9"/>
      <c r="B21" s="12"/>
      <c r="C21" s="31" t="s">
        <v>10</v>
      </c>
      <c r="D21" s="26"/>
      <c r="E21" s="34"/>
      <c r="F21" s="72"/>
      <c r="G21" s="72"/>
      <c r="H21" s="72"/>
      <c r="I21" s="72"/>
      <c r="J21" s="64"/>
      <c r="K21" s="64"/>
      <c r="L21" s="60"/>
      <c r="M21" s="87"/>
      <c r="N21" s="87"/>
      <c r="O21" s="87"/>
      <c r="P21" s="87"/>
      <c r="Q21" s="64"/>
      <c r="R21" s="64"/>
      <c r="S21" s="60"/>
      <c r="T21" s="43"/>
      <c r="U21" s="44"/>
      <c r="V21" s="79"/>
    </row>
    <row r="22" spans="1:38" ht="14.25">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4.25">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4.25">
      <c r="A24" s="9"/>
      <c r="B24" s="12"/>
      <c r="C24" s="31" t="s">
        <v>16</v>
      </c>
      <c r="D24" s="26"/>
      <c r="E24" s="32"/>
      <c r="F24" s="72"/>
      <c r="G24" s="72"/>
      <c r="H24" s="72"/>
      <c r="I24" s="72"/>
      <c r="J24" s="64"/>
      <c r="K24" s="64"/>
      <c r="L24" s="60"/>
      <c r="M24" s="87"/>
      <c r="N24" s="87"/>
      <c r="O24" s="87"/>
      <c r="P24" s="87"/>
      <c r="Q24" s="64"/>
      <c r="R24" s="64"/>
      <c r="S24" s="60"/>
      <c r="T24" s="43"/>
      <c r="U24" s="44"/>
      <c r="V24" s="79"/>
    </row>
    <row r="25" spans="1:38" ht="14.25">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4.25">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4.25">
      <c r="A27" s="9"/>
      <c r="B27" s="12"/>
      <c r="C27" s="31" t="s">
        <v>17</v>
      </c>
      <c r="D27" s="26"/>
      <c r="E27" s="32"/>
      <c r="F27" s="72"/>
      <c r="G27" s="72"/>
      <c r="H27" s="72"/>
      <c r="I27" s="72"/>
      <c r="J27" s="64"/>
      <c r="K27" s="64"/>
      <c r="L27" s="60"/>
      <c r="M27" s="87"/>
      <c r="N27" s="87"/>
      <c r="O27" s="87"/>
      <c r="P27" s="87"/>
      <c r="Q27" s="64"/>
      <c r="R27" s="64"/>
      <c r="S27" s="60"/>
      <c r="T27" s="43"/>
      <c r="U27" s="44"/>
      <c r="V27" s="79"/>
    </row>
    <row r="28" spans="1:38" ht="14.25">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4.25">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 customHeight="1">
      <c r="A33" s="9"/>
      <c r="B33" s="9"/>
      <c r="C33" s="9"/>
      <c r="D33" s="9"/>
      <c r="E33" s="9"/>
      <c r="F33" s="9"/>
      <c r="G33" s="41"/>
      <c r="H33" s="41"/>
      <c r="I33" s="41"/>
      <c r="J33" s="41"/>
      <c r="K33" s="41"/>
      <c r="L33" s="9"/>
      <c r="M33" s="9"/>
      <c r="N33" s="9"/>
      <c r="O33" s="9"/>
      <c r="P33" s="9"/>
      <c r="Q33" s="9"/>
      <c r="R33" s="9"/>
      <c r="S33" s="9"/>
      <c r="T33" s="9"/>
      <c r="U33" s="9"/>
      <c r="V33" s="9"/>
    </row>
    <row r="34" spans="1:22" ht="14.25">
      <c r="A34" s="9"/>
      <c r="B34" s="10"/>
      <c r="C34" s="86" t="s">
        <v>63</v>
      </c>
      <c r="D34" s="24"/>
      <c r="E34" s="24"/>
      <c r="F34" s="24"/>
      <c r="G34" s="24"/>
      <c r="H34" s="24"/>
      <c r="I34" s="95"/>
      <c r="J34" s="95"/>
      <c r="K34" s="95"/>
      <c r="L34" s="24"/>
      <c r="M34" s="24"/>
      <c r="N34" s="24"/>
      <c r="O34" s="24"/>
      <c r="P34" s="24"/>
      <c r="Q34" s="24"/>
      <c r="R34" s="24"/>
      <c r="S34" s="24"/>
      <c r="T34" s="24"/>
      <c r="U34" s="24"/>
      <c r="V34" s="24"/>
    </row>
    <row r="35" spans="1:22" ht="14.25">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7" t="str">
        <f>F9</f>
        <v>September</v>
      </c>
      <c r="G36" s="157"/>
      <c r="H36" s="157"/>
      <c r="I36" s="157"/>
      <c r="J36" s="157"/>
      <c r="K36" s="157"/>
      <c r="L36" s="158"/>
      <c r="M36" s="156" t="s">
        <v>87</v>
      </c>
      <c r="N36" s="157"/>
      <c r="O36" s="157"/>
      <c r="P36" s="157"/>
      <c r="Q36" s="157"/>
      <c r="R36" s="157"/>
      <c r="S36" s="158"/>
      <c r="T36" s="156" t="s">
        <v>58</v>
      </c>
      <c r="U36" s="157"/>
      <c r="V36" s="159"/>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4"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65"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65"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14999847407452621"/>
    <pageSetUpPr fitToPage="1"/>
  </sheetPr>
  <dimension ref="A1:AH55"/>
  <sheetViews>
    <sheetView showGridLines="0" zoomScale="85" zoomScaleNormal="85" workbookViewId="0">
      <selection activeCell="E2" sqref="E2"/>
    </sheetView>
  </sheetViews>
  <sheetFormatPr defaultColWidth="0" defaultRowHeight="0" customHeight="1" zeroHeight="1"/>
  <cols>
    <col min="1" max="2" width="2.59765625" style="2" customWidth="1"/>
    <col min="3" max="3" width="20.73046875" style="2" customWidth="1"/>
    <col min="4" max="4" width="10.59765625" style="2" bestFit="1" customWidth="1"/>
    <col min="5" max="8" width="9.265625" style="2" customWidth="1"/>
    <col min="9" max="9" width="14.265625" style="2" customWidth="1"/>
    <col min="10" max="10" width="5" style="2" customWidth="1"/>
    <col min="11" max="11" width="9.265625" style="2" customWidth="1"/>
    <col min="12" max="12" width="4.73046875" style="2" customWidth="1"/>
    <col min="13" max="16" width="9.265625" style="2" customWidth="1"/>
    <col min="17" max="17" width="3.59765625" style="2" customWidth="1"/>
    <col min="18" max="18" width="10.265625" style="2" customWidth="1"/>
    <col min="19" max="33" width="10.265625" style="2" hidden="1" customWidth="1"/>
    <col min="34" max="34" width="4.73046875" style="2" hidden="1" customWidth="1"/>
    <col min="35" max="16384" width="10.265625" style="2" hidden="1"/>
  </cols>
  <sheetData>
    <row r="1" spans="2:34" ht="22.9">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9"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1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7.25" customHeight="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ht="17.25" customHeigh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2:34" ht="17.25" hidden="1" customHeight="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2:34" ht="17.25" hidden="1" customHeight="1">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ht="17.25" hidden="1" customHeight="1">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2:34" ht="13.5" hidden="1" customHeight="1"/>
    <row r="36" spans="2:34" ht="13.5" hidden="1" customHeight="1"/>
    <row r="37" spans="2:34" ht="13.15" hidden="1"/>
    <row r="38" spans="2:34" ht="13.15" hidden="1"/>
    <row r="39" spans="2:34" ht="13.15" hidden="1"/>
    <row r="40" spans="2:34" ht="13.15" hidden="1"/>
    <row r="41" spans="2:34" ht="13.15" hidden="1"/>
    <row r="42" spans="2:34" ht="13.15" hidden="1"/>
    <row r="43" spans="2:34" ht="13.15" hidden="1"/>
    <row r="44" spans="2:34" ht="12.6" hidden="1" customHeight="1"/>
    <row r="45" spans="2:34" ht="12.6" hidden="1" customHeight="1"/>
    <row r="46" spans="2:34" ht="12.6" hidden="1" customHeight="1"/>
    <row r="47" spans="2:34" ht="12.6" hidden="1" customHeight="1"/>
    <row r="48" spans="2:34" ht="12.6" hidden="1" customHeight="1"/>
    <row r="49" s="2" customFormat="1" ht="12.6" hidden="1" customHeight="1"/>
    <row r="50" s="2" customFormat="1" ht="0" hidden="1" customHeight="1"/>
    <row r="51" s="2" customFormat="1" ht="0" hidden="1" customHeight="1"/>
    <row r="52" s="2" customFormat="1" ht="0" hidden="1" customHeight="1"/>
    <row r="53" s="2" customFormat="1" ht="0" hidden="1" customHeight="1"/>
    <row r="54" s="2" customFormat="1" ht="0" hidden="1" customHeight="1"/>
    <row r="55" s="2" customFormat="1" ht="0"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pageSetUpPr fitToPage="1"/>
  </sheetPr>
  <dimension ref="A1:AT59"/>
  <sheetViews>
    <sheetView showGridLines="0" zoomScaleNormal="100" zoomScalePageLayoutView="40" workbookViewId="0"/>
  </sheetViews>
  <sheetFormatPr defaultColWidth="0" defaultRowHeight="26.6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265625" bestFit="1" customWidth="1"/>
    <col min="14" max="14" width="10.265625" bestFit="1" customWidth="1"/>
    <col min="15" max="16" width="12.265625" bestFit="1" customWidth="1"/>
    <col min="17" max="19" width="8.73046875" customWidth="1"/>
    <col min="20" max="20" width="11.86328125" bestFit="1" customWidth="1"/>
    <col min="21" max="21" width="11.59765625" bestFit="1" customWidth="1"/>
    <col min="22" max="22" width="11.265625" bestFit="1" customWidth="1"/>
    <col min="23" max="23" width="3.265625" style="9" customWidth="1"/>
    <col min="24" max="38" width="0" style="9" hidden="1" customWidth="1"/>
    <col min="39" max="46" width="0" hidden="1" customWidth="1"/>
    <col min="47"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72</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ht="14.25">
      <c r="A6" s="9"/>
      <c r="B6" s="10"/>
      <c r="C6" s="24"/>
      <c r="D6" s="24"/>
      <c r="E6" s="24"/>
      <c r="F6" s="24"/>
      <c r="G6" s="24"/>
      <c r="H6" s="24"/>
      <c r="I6" s="24"/>
      <c r="J6" s="24"/>
      <c r="K6" s="24"/>
      <c r="L6" s="24"/>
      <c r="M6" s="24"/>
      <c r="N6" s="24"/>
      <c r="O6" s="24"/>
      <c r="P6" s="24"/>
      <c r="Q6" s="24"/>
      <c r="R6" s="24"/>
      <c r="S6" s="24"/>
      <c r="T6" s="24"/>
      <c r="U6" s="24"/>
      <c r="V6" s="24"/>
    </row>
    <row r="7" spans="1:38" ht="14.25">
      <c r="A7" s="9"/>
      <c r="B7" s="10"/>
      <c r="C7" s="86" t="s">
        <v>62</v>
      </c>
      <c r="D7" s="24"/>
      <c r="E7" s="24"/>
      <c r="F7" s="24"/>
      <c r="G7" s="24"/>
      <c r="H7" s="24"/>
      <c r="I7" s="24"/>
      <c r="J7" s="24"/>
      <c r="K7" s="24"/>
      <c r="L7" s="24"/>
      <c r="M7" s="24"/>
      <c r="N7" s="24"/>
      <c r="O7" s="24"/>
      <c r="P7" s="24"/>
      <c r="Q7" s="24"/>
      <c r="R7" s="24"/>
      <c r="S7" s="24"/>
      <c r="T7" s="24"/>
      <c r="U7" s="24"/>
      <c r="V7" s="24"/>
    </row>
    <row r="8" spans="1:38" ht="14.25">
      <c r="A8" s="9"/>
      <c r="B8" s="10"/>
      <c r="C8" s="24"/>
      <c r="D8" s="24"/>
      <c r="E8" s="24"/>
      <c r="F8" s="24"/>
      <c r="G8" s="24"/>
      <c r="H8" s="24"/>
      <c r="I8" s="24"/>
      <c r="J8" s="24"/>
      <c r="K8" s="24"/>
      <c r="L8" s="24"/>
      <c r="M8" s="24"/>
      <c r="N8" s="24"/>
      <c r="O8" s="24"/>
      <c r="P8" s="24"/>
      <c r="Q8" s="24"/>
      <c r="R8" s="24"/>
      <c r="S8" s="24"/>
      <c r="T8" s="24"/>
      <c r="U8" s="24"/>
      <c r="V8" s="24"/>
    </row>
    <row r="9" spans="1:38" s="20" customFormat="1" ht="14.25">
      <c r="A9" s="9"/>
      <c r="B9"/>
      <c r="C9" s="27" t="s">
        <v>7</v>
      </c>
      <c r="D9" s="28"/>
      <c r="E9" s="28"/>
      <c r="F9" s="157" t="s">
        <v>69</v>
      </c>
      <c r="G9" s="157"/>
      <c r="H9" s="157"/>
      <c r="I9" s="157"/>
      <c r="J9" s="157"/>
      <c r="K9" s="157"/>
      <c r="L9" s="158"/>
      <c r="M9" s="156" t="s">
        <v>71</v>
      </c>
      <c r="N9" s="157"/>
      <c r="O9" s="157"/>
      <c r="P9" s="157"/>
      <c r="Q9" s="157"/>
      <c r="R9" s="157"/>
      <c r="S9" s="158"/>
      <c r="T9" s="156" t="s">
        <v>57</v>
      </c>
      <c r="U9" s="157"/>
      <c r="V9" s="159"/>
      <c r="W9" s="9"/>
      <c r="X9" s="19"/>
      <c r="Y9" s="19"/>
      <c r="Z9" s="19"/>
      <c r="AA9" s="19"/>
      <c r="AB9" s="19"/>
      <c r="AC9" s="19"/>
      <c r="AD9" s="19"/>
      <c r="AE9" s="19"/>
      <c r="AF9" s="19"/>
      <c r="AG9" s="19"/>
      <c r="AH9" s="19"/>
      <c r="AI9" s="19"/>
      <c r="AJ9" s="19"/>
      <c r="AK9" s="19"/>
      <c r="AL9" s="19"/>
    </row>
    <row r="10" spans="1:38" ht="14.2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25">
      <c r="A12" s="9"/>
      <c r="B12" s="12"/>
      <c r="C12" s="31" t="s">
        <v>14</v>
      </c>
      <c r="D12" s="26"/>
      <c r="E12" s="32"/>
      <c r="F12" s="26"/>
      <c r="G12" s="26"/>
      <c r="H12" s="26"/>
      <c r="I12" s="26"/>
      <c r="J12" s="26"/>
      <c r="K12" s="26"/>
      <c r="L12" s="32"/>
      <c r="M12" s="26"/>
      <c r="N12" s="26"/>
      <c r="O12" s="26"/>
      <c r="P12" s="26"/>
      <c r="Q12" s="26"/>
      <c r="R12" s="26"/>
      <c r="S12" s="32"/>
      <c r="T12" s="26"/>
      <c r="U12" s="26"/>
      <c r="V12" s="32"/>
    </row>
    <row r="13" spans="1:38" ht="14.25">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4.25">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4.25">
      <c r="A15" s="9"/>
      <c r="B15" s="12"/>
      <c r="C15" s="31" t="s">
        <v>74</v>
      </c>
      <c r="D15" s="26"/>
      <c r="E15" s="32"/>
      <c r="F15" s="26"/>
      <c r="G15" s="26"/>
      <c r="H15" s="26"/>
      <c r="I15" s="26"/>
      <c r="J15" s="64"/>
      <c r="K15" s="64"/>
      <c r="L15" s="61"/>
      <c r="M15" s="87"/>
      <c r="N15" s="87"/>
      <c r="O15" s="87"/>
      <c r="P15" s="87"/>
      <c r="Q15" s="64"/>
      <c r="R15" s="65"/>
      <c r="S15" s="61"/>
      <c r="T15" s="43"/>
      <c r="U15" s="44"/>
      <c r="V15" s="79"/>
    </row>
    <row r="16" spans="1:38" ht="14.25">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4.25">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4.25">
      <c r="A18" s="9"/>
      <c r="B18" s="12"/>
      <c r="C18" s="31" t="s">
        <v>15</v>
      </c>
      <c r="D18" s="26"/>
      <c r="E18" s="32"/>
      <c r="F18" s="72"/>
      <c r="G18" s="72"/>
      <c r="H18" s="72"/>
      <c r="I18" s="72"/>
      <c r="J18" s="64"/>
      <c r="K18" s="64"/>
      <c r="L18" s="60"/>
      <c r="M18" s="87"/>
      <c r="N18" s="87"/>
      <c r="O18" s="87"/>
      <c r="P18" s="87"/>
      <c r="Q18" s="64"/>
      <c r="R18" s="64"/>
      <c r="S18" s="60"/>
      <c r="T18" s="43"/>
      <c r="U18" s="44"/>
      <c r="V18" s="79"/>
    </row>
    <row r="19" spans="1:38" ht="14.25">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4.25">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4.25">
      <c r="A21" s="9"/>
      <c r="B21" s="12"/>
      <c r="C21" s="31" t="s">
        <v>10</v>
      </c>
      <c r="D21" s="26"/>
      <c r="E21" s="34"/>
      <c r="F21" s="72"/>
      <c r="G21" s="72"/>
      <c r="H21" s="72"/>
      <c r="I21" s="72"/>
      <c r="J21" s="64"/>
      <c r="K21" s="64"/>
      <c r="L21" s="60"/>
      <c r="M21" s="87"/>
      <c r="N21" s="87"/>
      <c r="O21" s="87"/>
      <c r="P21" s="87"/>
      <c r="Q21" s="64"/>
      <c r="R21" s="64"/>
      <c r="S21" s="60"/>
      <c r="T21" s="43"/>
      <c r="U21" s="44"/>
      <c r="V21" s="79"/>
    </row>
    <row r="22" spans="1:38" ht="14.25">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4.25">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4.25">
      <c r="A24" s="9"/>
      <c r="B24" s="12"/>
      <c r="C24" s="31" t="s">
        <v>16</v>
      </c>
      <c r="D24" s="26"/>
      <c r="E24" s="32"/>
      <c r="F24" s="72"/>
      <c r="G24" s="72"/>
      <c r="H24" s="72"/>
      <c r="I24" s="72"/>
      <c r="J24" s="64"/>
      <c r="K24" s="64"/>
      <c r="L24" s="60"/>
      <c r="M24" s="87"/>
      <c r="N24" s="87"/>
      <c r="O24" s="87"/>
      <c r="P24" s="87"/>
      <c r="Q24" s="64"/>
      <c r="R24" s="64"/>
      <c r="S24" s="60"/>
      <c r="T24" s="43"/>
      <c r="U24" s="44"/>
      <c r="V24" s="79"/>
    </row>
    <row r="25" spans="1:38" ht="14.25">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4.25">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4.25">
      <c r="A27" s="9"/>
      <c r="B27" s="12"/>
      <c r="C27" s="31" t="s">
        <v>17</v>
      </c>
      <c r="D27" s="26"/>
      <c r="E27" s="32"/>
      <c r="F27" s="72"/>
      <c r="G27" s="72"/>
      <c r="H27" s="72"/>
      <c r="I27" s="72"/>
      <c r="J27" s="64"/>
      <c r="K27" s="64"/>
      <c r="L27" s="60"/>
      <c r="M27" s="87"/>
      <c r="N27" s="87"/>
      <c r="O27" s="87"/>
      <c r="P27" s="87"/>
      <c r="Q27" s="64"/>
      <c r="R27" s="64"/>
      <c r="S27" s="60"/>
      <c r="T27" s="43"/>
      <c r="U27" s="44"/>
      <c r="V27" s="79"/>
    </row>
    <row r="28" spans="1:38" ht="14.25">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4.25">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 customHeight="1">
      <c r="A33" s="9"/>
      <c r="B33" s="9"/>
      <c r="C33" s="9"/>
      <c r="D33" s="9"/>
      <c r="E33" s="9"/>
      <c r="F33" s="9"/>
      <c r="G33" s="41"/>
      <c r="H33" s="41"/>
      <c r="I33" s="41"/>
      <c r="J33" s="41"/>
      <c r="K33" s="9"/>
      <c r="L33" s="9"/>
      <c r="M33" s="9"/>
      <c r="N33" s="9"/>
      <c r="O33" s="9"/>
      <c r="P33" s="9"/>
      <c r="Q33" s="9"/>
      <c r="R33" s="9"/>
      <c r="S33" s="9"/>
      <c r="T33" s="9"/>
      <c r="U33" s="9"/>
      <c r="V33" s="9"/>
    </row>
    <row r="34" spans="1:22" ht="14.25">
      <c r="A34" s="9"/>
      <c r="B34" s="10"/>
      <c r="C34" s="86" t="s">
        <v>63</v>
      </c>
      <c r="D34" s="24"/>
      <c r="E34" s="24"/>
      <c r="F34" s="24"/>
      <c r="G34" s="24"/>
      <c r="H34" s="24"/>
      <c r="I34" s="24"/>
      <c r="J34" s="24"/>
      <c r="K34" s="24"/>
      <c r="L34" s="24"/>
      <c r="M34" s="24"/>
      <c r="N34" s="24"/>
      <c r="O34" s="24"/>
      <c r="P34" s="24"/>
      <c r="Q34" s="24"/>
      <c r="R34" s="24"/>
      <c r="S34" s="24"/>
      <c r="T34" s="24"/>
      <c r="U34" s="24"/>
      <c r="V34" s="24"/>
    </row>
    <row r="35" spans="1:22" ht="14.25">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7" t="str">
        <f>F9</f>
        <v>August</v>
      </c>
      <c r="G36" s="157"/>
      <c r="H36" s="157"/>
      <c r="I36" s="157"/>
      <c r="J36" s="157"/>
      <c r="K36" s="157"/>
      <c r="L36" s="158"/>
      <c r="M36" s="156" t="s">
        <v>70</v>
      </c>
      <c r="N36" s="157"/>
      <c r="O36" s="157"/>
      <c r="P36" s="157"/>
      <c r="Q36" s="157"/>
      <c r="R36" s="157"/>
      <c r="S36" s="158"/>
      <c r="T36" s="156" t="s">
        <v>58</v>
      </c>
      <c r="U36" s="157"/>
      <c r="V36" s="159"/>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4"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65"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65"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fitToPage="1"/>
  </sheetPr>
  <dimension ref="A1:AT59"/>
  <sheetViews>
    <sheetView showGridLines="0" zoomScaleNormal="100" zoomScalePageLayoutView="40" workbookViewId="0"/>
  </sheetViews>
  <sheetFormatPr defaultColWidth="0" defaultRowHeight="26.6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 bestFit="1" customWidth="1"/>
    <col min="14" max="14" width="10.265625" bestFit="1" customWidth="1"/>
    <col min="15" max="15" width="12.265625" bestFit="1" customWidth="1"/>
    <col min="16" max="16" width="11.3984375" customWidth="1"/>
    <col min="17" max="19" width="8.73046875" customWidth="1"/>
    <col min="20" max="21" width="10.3984375" bestFit="1" customWidth="1"/>
    <col min="22" max="22" width="11.265625" bestFit="1" customWidth="1"/>
    <col min="23" max="23" width="3.265625" style="9" customWidth="1"/>
    <col min="24" max="38" width="0" style="9" hidden="1" customWidth="1"/>
    <col min="39" max="46" width="0" hidden="1" customWidth="1"/>
    <col min="47"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56</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ht="14.25">
      <c r="A6" s="9"/>
      <c r="B6" s="10"/>
      <c r="C6" s="24"/>
      <c r="D6" s="24"/>
      <c r="E6" s="24"/>
      <c r="F6" s="24"/>
      <c r="G6" s="24"/>
      <c r="H6" s="24"/>
      <c r="I6" s="24"/>
      <c r="J6" s="24"/>
      <c r="K6" s="24"/>
      <c r="L6" s="24"/>
      <c r="M6" s="24"/>
      <c r="N6" s="24"/>
      <c r="O6" s="24"/>
      <c r="P6" s="24"/>
      <c r="Q6" s="24"/>
      <c r="R6" s="24"/>
      <c r="S6" s="24"/>
      <c r="T6" s="24"/>
      <c r="U6" s="24"/>
      <c r="V6" s="24"/>
    </row>
    <row r="7" spans="1:38" ht="14.25">
      <c r="A7" s="9"/>
      <c r="B7" s="10"/>
      <c r="C7" s="86" t="s">
        <v>62</v>
      </c>
      <c r="D7" s="24"/>
      <c r="E7" s="24"/>
      <c r="F7" s="24"/>
      <c r="G7" s="24"/>
      <c r="H7" s="24"/>
      <c r="I7" s="24"/>
      <c r="J7" s="24"/>
      <c r="K7" s="24"/>
      <c r="L7" s="24"/>
      <c r="M7" s="24"/>
      <c r="N7" s="24"/>
      <c r="O7" s="24"/>
      <c r="P7" s="24"/>
      <c r="Q7" s="24"/>
      <c r="R7" s="24"/>
      <c r="S7" s="24"/>
      <c r="T7" s="24"/>
      <c r="U7" s="24"/>
      <c r="V7" s="24"/>
    </row>
    <row r="8" spans="1:38" ht="14.25">
      <c r="A8" s="9"/>
      <c r="B8" s="10"/>
      <c r="C8" s="24"/>
      <c r="D8" s="24"/>
      <c r="E8" s="24"/>
      <c r="F8" s="24"/>
      <c r="G8" s="24"/>
      <c r="H8" s="24"/>
      <c r="I8" s="24"/>
      <c r="J8" s="24"/>
      <c r="K8" s="24"/>
      <c r="L8" s="24"/>
      <c r="M8" s="24"/>
      <c r="N8" s="24"/>
      <c r="O8" s="24"/>
      <c r="P8" s="24"/>
      <c r="Q8" s="24"/>
      <c r="R8" s="24"/>
      <c r="S8" s="24"/>
      <c r="T8" s="24"/>
      <c r="U8" s="24"/>
      <c r="V8" s="24"/>
    </row>
    <row r="9" spans="1:38" s="20" customFormat="1" ht="14.25">
      <c r="A9" s="9"/>
      <c r="B9"/>
      <c r="C9" s="27" t="s">
        <v>7</v>
      </c>
      <c r="D9" s="28"/>
      <c r="E9" s="28"/>
      <c r="F9" s="157" t="s">
        <v>55</v>
      </c>
      <c r="G9" s="157"/>
      <c r="H9" s="157"/>
      <c r="I9" s="157"/>
      <c r="J9" s="157"/>
      <c r="K9" s="157"/>
      <c r="L9" s="158"/>
      <c r="M9" s="156" t="s">
        <v>60</v>
      </c>
      <c r="N9" s="157"/>
      <c r="O9" s="157"/>
      <c r="P9" s="157"/>
      <c r="Q9" s="157"/>
      <c r="R9" s="157"/>
      <c r="S9" s="158"/>
      <c r="T9" s="156" t="s">
        <v>57</v>
      </c>
      <c r="U9" s="157"/>
      <c r="V9" s="159"/>
      <c r="W9" s="9"/>
      <c r="X9" s="19"/>
      <c r="Y9" s="19"/>
      <c r="Z9" s="19"/>
      <c r="AA9" s="19"/>
      <c r="AB9" s="19"/>
      <c r="AC9" s="19"/>
      <c r="AD9" s="19"/>
      <c r="AE9" s="19"/>
      <c r="AF9" s="19"/>
      <c r="AG9" s="19"/>
      <c r="AH9" s="19"/>
      <c r="AI9" s="19"/>
      <c r="AJ9" s="19"/>
      <c r="AK9" s="19"/>
      <c r="AL9" s="19"/>
    </row>
    <row r="10" spans="1:38" ht="14.2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25">
      <c r="A12" s="9"/>
      <c r="B12" s="12"/>
      <c r="C12" s="31" t="s">
        <v>14</v>
      </c>
      <c r="D12" s="26"/>
      <c r="E12" s="32"/>
      <c r="F12" s="26"/>
      <c r="G12" s="26"/>
      <c r="H12" s="26"/>
      <c r="I12" s="26"/>
      <c r="J12" s="26"/>
      <c r="K12" s="26"/>
      <c r="L12" s="32"/>
      <c r="M12" s="26"/>
      <c r="N12" s="26"/>
      <c r="O12" s="26"/>
      <c r="P12" s="26"/>
      <c r="Q12" s="26"/>
      <c r="R12" s="26"/>
      <c r="S12" s="32"/>
      <c r="T12" s="26"/>
      <c r="U12" s="26"/>
      <c r="V12" s="32"/>
    </row>
    <row r="13" spans="1:38" ht="14.25">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4.25">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4.25">
      <c r="A15" s="9"/>
      <c r="B15" s="12"/>
      <c r="C15" s="31" t="s">
        <v>74</v>
      </c>
      <c r="D15" s="26"/>
      <c r="E15" s="32"/>
      <c r="F15" s="26"/>
      <c r="G15" s="26"/>
      <c r="H15" s="26"/>
      <c r="I15" s="26"/>
      <c r="J15" s="64"/>
      <c r="K15" s="64"/>
      <c r="L15" s="61"/>
      <c r="M15" s="87"/>
      <c r="N15" s="87"/>
      <c r="O15" s="87"/>
      <c r="P15" s="87"/>
      <c r="Q15" s="64"/>
      <c r="R15" s="65"/>
      <c r="S15" s="61"/>
      <c r="T15" s="43"/>
      <c r="U15" s="44"/>
      <c r="V15" s="79"/>
    </row>
    <row r="16" spans="1:38" ht="14.25">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4.25">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4.25">
      <c r="A18" s="9"/>
      <c r="B18" s="12"/>
      <c r="C18" s="31" t="s">
        <v>15</v>
      </c>
      <c r="D18" s="26"/>
      <c r="E18" s="32"/>
      <c r="F18" s="72"/>
      <c r="G18" s="72"/>
      <c r="H18" s="72"/>
      <c r="I18" s="72"/>
      <c r="J18" s="64"/>
      <c r="K18" s="64"/>
      <c r="L18" s="60"/>
      <c r="M18" s="87"/>
      <c r="N18" s="87"/>
      <c r="O18" s="87"/>
      <c r="P18" s="87"/>
      <c r="Q18" s="64"/>
      <c r="R18" s="64"/>
      <c r="S18" s="60"/>
      <c r="T18" s="43"/>
      <c r="U18" s="44"/>
      <c r="V18" s="79"/>
    </row>
    <row r="19" spans="1:38" ht="14.25">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4.25">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4.25">
      <c r="A21" s="9"/>
      <c r="B21" s="12"/>
      <c r="C21" s="31" t="s">
        <v>10</v>
      </c>
      <c r="D21" s="26"/>
      <c r="E21" s="34"/>
      <c r="F21" s="72"/>
      <c r="G21" s="72"/>
      <c r="H21" s="72"/>
      <c r="I21" s="72"/>
      <c r="J21" s="64"/>
      <c r="K21" s="64"/>
      <c r="L21" s="60"/>
      <c r="M21" s="87"/>
      <c r="N21" s="87"/>
      <c r="O21" s="87"/>
      <c r="P21" s="87"/>
      <c r="Q21" s="64"/>
      <c r="R21" s="64"/>
      <c r="S21" s="60"/>
      <c r="T21" s="43"/>
      <c r="U21" s="44"/>
      <c r="V21" s="79"/>
    </row>
    <row r="22" spans="1:38" ht="14.25">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4.25">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4.25">
      <c r="A24" s="9"/>
      <c r="B24" s="12"/>
      <c r="C24" s="31" t="s">
        <v>16</v>
      </c>
      <c r="D24" s="26"/>
      <c r="E24" s="32"/>
      <c r="F24" s="72"/>
      <c r="G24" s="72"/>
      <c r="H24" s="72"/>
      <c r="I24" s="72"/>
      <c r="J24" s="64"/>
      <c r="K24" s="64"/>
      <c r="L24" s="60"/>
      <c r="M24" s="87"/>
      <c r="N24" s="87"/>
      <c r="O24" s="87"/>
      <c r="P24" s="87"/>
      <c r="Q24" s="64"/>
      <c r="R24" s="64"/>
      <c r="S24" s="60"/>
      <c r="T24" s="43"/>
      <c r="U24" s="44"/>
      <c r="V24" s="79"/>
    </row>
    <row r="25" spans="1:38" ht="14.25">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4.25">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4.25">
      <c r="A27" s="9"/>
      <c r="B27" s="12"/>
      <c r="C27" s="31" t="s">
        <v>17</v>
      </c>
      <c r="D27" s="26"/>
      <c r="E27" s="32"/>
      <c r="F27" s="72"/>
      <c r="G27" s="72"/>
      <c r="H27" s="72"/>
      <c r="I27" s="72"/>
      <c r="J27" s="64"/>
      <c r="K27" s="64"/>
      <c r="L27" s="60"/>
      <c r="M27" s="87"/>
      <c r="N27" s="87"/>
      <c r="O27" s="87"/>
      <c r="P27" s="87"/>
      <c r="Q27" s="64"/>
      <c r="R27" s="64"/>
      <c r="S27" s="60"/>
      <c r="T27" s="43"/>
      <c r="U27" s="44"/>
      <c r="V27" s="79"/>
    </row>
    <row r="28" spans="1:38" ht="14.25">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4.25">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 customHeight="1">
      <c r="A33" s="9"/>
      <c r="B33" s="9"/>
      <c r="C33" s="9"/>
      <c r="D33" s="9"/>
      <c r="E33" s="9"/>
      <c r="F33" s="9"/>
      <c r="G33" s="41"/>
      <c r="H33" s="41"/>
      <c r="I33" s="41"/>
      <c r="J33" s="41"/>
      <c r="K33" s="9"/>
      <c r="L33" s="9"/>
      <c r="M33" s="9"/>
      <c r="N33" s="9"/>
      <c r="O33" s="9"/>
      <c r="P33" s="9"/>
      <c r="Q33" s="9"/>
      <c r="R33" s="9"/>
      <c r="S33" s="9"/>
      <c r="T33" s="9"/>
      <c r="U33" s="9"/>
      <c r="V33" s="9"/>
    </row>
    <row r="34" spans="1:22" ht="14.25">
      <c r="A34" s="9"/>
      <c r="B34" s="10"/>
      <c r="C34" s="86" t="s">
        <v>63</v>
      </c>
      <c r="D34" s="24"/>
      <c r="E34" s="24"/>
      <c r="F34" s="24"/>
      <c r="G34" s="24"/>
      <c r="H34" s="24"/>
      <c r="I34" s="24"/>
      <c r="J34" s="24"/>
      <c r="K34" s="24"/>
      <c r="L34" s="24"/>
      <c r="M34" s="24"/>
      <c r="N34" s="24"/>
      <c r="O34" s="24"/>
      <c r="P34" s="24"/>
      <c r="Q34" s="24"/>
      <c r="R34" s="24"/>
      <c r="S34" s="24"/>
      <c r="T34" s="24"/>
      <c r="U34" s="24"/>
      <c r="V34" s="24"/>
    </row>
    <row r="35" spans="1:22" ht="14.25">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7" t="str">
        <f>F9</f>
        <v>July</v>
      </c>
      <c r="G36" s="157"/>
      <c r="H36" s="157"/>
      <c r="I36" s="157"/>
      <c r="J36" s="157"/>
      <c r="K36" s="157"/>
      <c r="L36" s="158"/>
      <c r="M36" s="156" t="s">
        <v>61</v>
      </c>
      <c r="N36" s="157"/>
      <c r="O36" s="157"/>
      <c r="P36" s="157"/>
      <c r="Q36" s="157"/>
      <c r="R36" s="157"/>
      <c r="S36" s="158"/>
      <c r="T36" s="156" t="s">
        <v>58</v>
      </c>
      <c r="U36" s="157"/>
      <c r="V36" s="159"/>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15"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4"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65"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65"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pageSetUpPr fitToPage="1"/>
  </sheetPr>
  <dimension ref="A1:AL48"/>
  <sheetViews>
    <sheetView showGridLines="0" zoomScaleNormal="100" workbookViewId="0"/>
  </sheetViews>
  <sheetFormatPr defaultColWidth="0" defaultRowHeight="0"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59765625" bestFit="1" customWidth="1"/>
    <col min="14" max="14" width="10.265625" bestFit="1" customWidth="1"/>
    <col min="15" max="15" width="12.265625" bestFit="1" customWidth="1"/>
    <col min="16" max="16" width="12.59765625" bestFit="1" customWidth="1"/>
    <col min="17" max="17" width="8.73046875" customWidth="1"/>
    <col min="18" max="19" width="9.1328125" customWidth="1"/>
    <col min="20" max="20" width="12.1328125" bestFit="1" customWidth="1"/>
    <col min="21" max="21" width="11.86328125" bestFit="1" customWidth="1"/>
    <col min="22" max="22" width="12.3984375" customWidth="1"/>
    <col min="23" max="23" width="3.265625" style="9" customWidth="1"/>
    <col min="24" max="38" width="0" style="9" hidden="1" customWidth="1"/>
    <col min="39"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50</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s="20" customFormat="1" ht="14.25">
      <c r="A6" s="9"/>
      <c r="B6"/>
      <c r="C6" s="27" t="s">
        <v>7</v>
      </c>
      <c r="D6" s="28"/>
      <c r="E6" s="28"/>
      <c r="F6" s="157" t="s">
        <v>51</v>
      </c>
      <c r="G6" s="157"/>
      <c r="H6" s="157"/>
      <c r="I6" s="157"/>
      <c r="J6" s="157"/>
      <c r="K6" s="157"/>
      <c r="L6" s="158"/>
      <c r="M6" s="156" t="s">
        <v>52</v>
      </c>
      <c r="N6" s="157"/>
      <c r="O6" s="157"/>
      <c r="P6" s="157"/>
      <c r="Q6" s="157"/>
      <c r="R6" s="157"/>
      <c r="S6" s="158"/>
      <c r="T6" s="156" t="s">
        <v>9</v>
      </c>
      <c r="U6" s="157"/>
      <c r="V6" s="157"/>
      <c r="W6" s="9"/>
      <c r="X6" s="19"/>
      <c r="Y6" s="19"/>
      <c r="Z6" s="19"/>
      <c r="AA6" s="19"/>
      <c r="AB6" s="19"/>
      <c r="AC6" s="19"/>
      <c r="AD6" s="19"/>
      <c r="AE6" s="19"/>
      <c r="AF6" s="19"/>
      <c r="AG6" s="19"/>
      <c r="AH6" s="19"/>
      <c r="AI6" s="19"/>
      <c r="AJ6" s="19"/>
      <c r="AK6" s="19"/>
      <c r="AL6" s="19"/>
    </row>
    <row r="7" spans="1:38" ht="14.25">
      <c r="A7" s="9"/>
      <c r="B7" s="18"/>
      <c r="C7" s="29"/>
      <c r="D7" s="30"/>
      <c r="E7" s="30"/>
      <c r="F7" s="29"/>
      <c r="G7" s="30"/>
      <c r="H7" s="30"/>
      <c r="I7" s="30"/>
      <c r="J7" s="30"/>
      <c r="K7" s="30"/>
      <c r="L7" s="56"/>
      <c r="M7" s="30"/>
      <c r="N7" s="30"/>
      <c r="O7" s="30"/>
      <c r="P7" s="30"/>
      <c r="Q7" s="30"/>
      <c r="R7" s="30"/>
      <c r="S7" s="56"/>
      <c r="T7" s="30"/>
      <c r="U7" s="30"/>
      <c r="V7" s="30"/>
    </row>
    <row r="8" spans="1:38" s="54" customFormat="1" ht="20.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25">
      <c r="A9" s="9"/>
      <c r="B9" s="12"/>
      <c r="C9" s="31" t="s">
        <v>14</v>
      </c>
      <c r="D9" s="26"/>
      <c r="E9" s="32"/>
      <c r="F9" s="26"/>
      <c r="G9" s="26"/>
      <c r="H9" s="26"/>
      <c r="I9" s="26"/>
      <c r="J9" s="26"/>
      <c r="K9" s="26"/>
      <c r="L9" s="32"/>
      <c r="M9" s="26"/>
      <c r="N9" s="26"/>
      <c r="O9" s="26"/>
      <c r="P9" s="26"/>
      <c r="Q9" s="26"/>
      <c r="R9" s="26"/>
      <c r="S9" s="32"/>
      <c r="T9" s="26"/>
      <c r="U9" s="26"/>
      <c r="V9" s="26"/>
    </row>
    <row r="10" spans="1:38" ht="14.25">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4.25">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4.25">
      <c r="A12" s="9"/>
      <c r="B12" s="12"/>
      <c r="C12" s="31" t="s">
        <v>74</v>
      </c>
      <c r="D12" s="26"/>
      <c r="E12" s="32"/>
      <c r="F12" s="26"/>
      <c r="G12" s="26"/>
      <c r="H12" s="26"/>
      <c r="I12" s="26"/>
      <c r="J12" s="64"/>
      <c r="K12" s="64"/>
      <c r="L12" s="61"/>
      <c r="M12" s="43"/>
      <c r="N12" s="43"/>
      <c r="O12" s="43"/>
      <c r="P12" s="43"/>
      <c r="Q12" s="64"/>
      <c r="R12" s="65"/>
      <c r="S12" s="61"/>
      <c r="T12" s="43"/>
      <c r="U12" s="44"/>
      <c r="V12" s="44"/>
    </row>
    <row r="13" spans="1:38" ht="14.25">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4.25">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4.25">
      <c r="A15" s="9"/>
      <c r="B15" s="12"/>
      <c r="C15" s="31" t="s">
        <v>15</v>
      </c>
      <c r="D15" s="26"/>
      <c r="E15" s="32"/>
      <c r="F15" s="72"/>
      <c r="G15" s="72"/>
      <c r="H15" s="72"/>
      <c r="I15" s="72"/>
      <c r="J15" s="64"/>
      <c r="K15" s="64"/>
      <c r="L15" s="60"/>
      <c r="M15" s="43"/>
      <c r="N15" s="43"/>
      <c r="O15" s="43"/>
      <c r="P15" s="43"/>
      <c r="Q15" s="64"/>
      <c r="R15" s="64"/>
      <c r="S15" s="60"/>
      <c r="T15" s="43"/>
      <c r="U15" s="44"/>
      <c r="V15" s="44"/>
    </row>
    <row r="16" spans="1:38" ht="14.25">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4.25">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4.25">
      <c r="A18" s="9"/>
      <c r="B18" s="12"/>
      <c r="C18" s="31" t="s">
        <v>10</v>
      </c>
      <c r="D18" s="26"/>
      <c r="E18" s="34"/>
      <c r="F18" s="72"/>
      <c r="G18" s="72"/>
      <c r="H18" s="72"/>
      <c r="I18" s="72"/>
      <c r="J18" s="64"/>
      <c r="K18" s="64"/>
      <c r="L18" s="60"/>
      <c r="M18" s="43"/>
      <c r="N18" s="43"/>
      <c r="O18" s="43"/>
      <c r="P18" s="43"/>
      <c r="Q18" s="64"/>
      <c r="R18" s="64"/>
      <c r="S18" s="60"/>
      <c r="T18" s="43"/>
      <c r="U18" s="44"/>
      <c r="V18" s="44"/>
    </row>
    <row r="19" spans="1:38" ht="14.25">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4.25">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4.25">
      <c r="A21" s="9"/>
      <c r="B21" s="12"/>
      <c r="C21" s="31" t="s">
        <v>16</v>
      </c>
      <c r="D21" s="26"/>
      <c r="E21" s="32"/>
      <c r="F21" s="72"/>
      <c r="G21" s="72"/>
      <c r="H21" s="72"/>
      <c r="I21" s="72"/>
      <c r="J21" s="64"/>
      <c r="K21" s="64"/>
      <c r="L21" s="60"/>
      <c r="M21" s="43"/>
      <c r="N21" s="43"/>
      <c r="O21" s="43"/>
      <c r="P21" s="43"/>
      <c r="Q21" s="64"/>
      <c r="R21" s="64"/>
      <c r="S21" s="60"/>
      <c r="T21" s="43"/>
      <c r="U21" s="44"/>
      <c r="V21" s="44"/>
    </row>
    <row r="22" spans="1:38" ht="14.25">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4.25">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4.25">
      <c r="A24" s="9"/>
      <c r="B24" s="12"/>
      <c r="C24" s="31" t="s">
        <v>17</v>
      </c>
      <c r="D24" s="26"/>
      <c r="E24" s="32"/>
      <c r="F24" s="72"/>
      <c r="G24" s="72"/>
      <c r="H24" s="72"/>
      <c r="I24" s="72"/>
      <c r="J24" s="64"/>
      <c r="K24" s="64"/>
      <c r="L24" s="60"/>
      <c r="M24" s="43"/>
      <c r="N24" s="43"/>
      <c r="O24" s="43"/>
      <c r="P24" s="43"/>
      <c r="Q24" s="64"/>
      <c r="R24" s="64"/>
      <c r="S24" s="60"/>
      <c r="T24" s="43"/>
      <c r="U24" s="44"/>
      <c r="V24" s="44"/>
    </row>
    <row r="25" spans="1:38" ht="14.25">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4.25">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4.6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5"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4.65" thickTop="1">
      <c r="A29" s="9"/>
      <c r="B29" s="9"/>
      <c r="C29" s="9"/>
      <c r="D29" s="9"/>
      <c r="E29" s="9"/>
      <c r="F29" s="9"/>
      <c r="G29" s="41"/>
      <c r="H29" s="41"/>
      <c r="I29" s="41"/>
      <c r="J29" s="41"/>
      <c r="K29" s="9"/>
      <c r="L29" s="9"/>
      <c r="M29" s="9"/>
      <c r="N29" s="9"/>
      <c r="O29" s="9"/>
      <c r="P29" s="9"/>
      <c r="Q29" s="9"/>
      <c r="R29" s="9"/>
      <c r="S29" s="9"/>
      <c r="T29" s="9"/>
      <c r="U29" s="9"/>
      <c r="V29" s="9"/>
    </row>
    <row r="30" spans="1:38" ht="14.25" hidden="1">
      <c r="A30" s="9"/>
      <c r="B30" s="9"/>
      <c r="C30" s="9"/>
      <c r="D30" s="9"/>
      <c r="E30" s="9"/>
      <c r="F30" s="9"/>
      <c r="G30" s="41"/>
      <c r="H30" s="41"/>
      <c r="I30" s="41"/>
      <c r="J30" s="41"/>
      <c r="K30" s="9"/>
      <c r="L30" s="9"/>
      <c r="M30" s="9"/>
      <c r="N30" s="9"/>
      <c r="O30" s="9"/>
      <c r="P30" s="9"/>
      <c r="Q30" s="9"/>
      <c r="R30" s="9"/>
      <c r="S30" s="9"/>
      <c r="T30" s="9"/>
      <c r="U30" s="9"/>
      <c r="V30" s="9"/>
    </row>
    <row r="31" spans="1:38" ht="14.25" hidden="1">
      <c r="A31" s="9"/>
      <c r="B31" s="9"/>
      <c r="C31" s="9"/>
      <c r="D31" s="9"/>
      <c r="E31" s="9"/>
      <c r="F31" s="9"/>
      <c r="G31" s="41"/>
      <c r="H31" s="41"/>
      <c r="I31" s="41"/>
      <c r="J31" s="41"/>
      <c r="K31" s="9"/>
      <c r="L31" s="9"/>
      <c r="M31" s="9"/>
      <c r="N31" s="9"/>
      <c r="O31" s="9"/>
      <c r="P31" s="9"/>
      <c r="Q31" s="9"/>
      <c r="R31" s="9"/>
      <c r="S31" s="9"/>
      <c r="T31" s="9"/>
      <c r="U31" s="9"/>
      <c r="V31" s="9"/>
    </row>
    <row r="32" spans="1:38" ht="14.25" hidden="1">
      <c r="A32" s="9"/>
      <c r="B32" s="9"/>
      <c r="C32" s="9"/>
      <c r="D32" s="9"/>
      <c r="E32" s="9"/>
      <c r="F32" s="9"/>
      <c r="G32" s="41"/>
      <c r="H32" s="41"/>
      <c r="I32" s="41"/>
      <c r="J32" s="41"/>
      <c r="K32" s="9"/>
      <c r="L32" s="9"/>
      <c r="M32" s="9"/>
      <c r="N32" s="9"/>
      <c r="O32" s="9"/>
      <c r="P32" s="9"/>
      <c r="Q32" s="9"/>
      <c r="R32" s="9"/>
      <c r="S32" s="9"/>
      <c r="T32" s="9"/>
      <c r="U32" s="9"/>
      <c r="V32" s="9"/>
    </row>
    <row r="33" spans="7:10" s="9" customFormat="1" ht="14.25" hidden="1">
      <c r="G33" s="41"/>
      <c r="H33" s="41"/>
      <c r="I33" s="41"/>
      <c r="J33" s="41"/>
    </row>
    <row r="34" spans="7:10" s="9" customFormat="1" ht="14.25" hidden="1">
      <c r="G34" s="41"/>
      <c r="H34" s="41"/>
      <c r="I34" s="41"/>
      <c r="J34" s="41"/>
    </row>
    <row r="35" spans="7:10" s="9" customFormat="1" ht="14.25" hidden="1">
      <c r="G35" s="41"/>
      <c r="H35" s="41"/>
      <c r="I35" s="41"/>
      <c r="J35" s="41"/>
    </row>
    <row r="36" spans="7:10" s="9" customFormat="1" ht="14.25" hidden="1">
      <c r="G36" s="41"/>
      <c r="H36" s="41"/>
      <c r="I36" s="41"/>
      <c r="J36" s="41"/>
    </row>
    <row r="37" spans="7:10" s="9" customFormat="1" ht="14.25" hidden="1">
      <c r="G37" s="41"/>
      <c r="H37" s="41"/>
      <c r="I37" s="41"/>
      <c r="J37" s="41"/>
    </row>
    <row r="38" spans="7:10" s="9" customFormat="1" ht="14.25" hidden="1">
      <c r="G38" s="41"/>
      <c r="H38" s="41"/>
      <c r="I38" s="41"/>
      <c r="J38" s="41"/>
    </row>
    <row r="39" spans="7:10" s="9" customFormat="1" ht="14.25" hidden="1">
      <c r="G39" s="41"/>
      <c r="H39" s="41"/>
      <c r="I39" s="41"/>
      <c r="J39" s="41"/>
    </row>
    <row r="40" spans="7:10" s="9" customFormat="1" ht="14.25" hidden="1">
      <c r="G40" s="41"/>
      <c r="H40" s="41"/>
      <c r="I40" s="41"/>
      <c r="J40" s="41"/>
    </row>
    <row r="41" spans="7:10" s="9" customFormat="1" ht="14.25" hidden="1">
      <c r="G41" s="41"/>
      <c r="H41" s="41"/>
      <c r="I41" s="41"/>
      <c r="J41" s="41"/>
    </row>
    <row r="42" spans="7:10" s="9" customFormat="1" ht="14.25" hidden="1">
      <c r="G42" s="41"/>
      <c r="H42" s="41"/>
      <c r="I42" s="41"/>
      <c r="J42" s="41"/>
    </row>
    <row r="43" spans="7:10" s="9" customFormat="1" ht="14.25" hidden="1">
      <c r="G43" s="41"/>
      <c r="H43" s="41"/>
      <c r="I43" s="41"/>
      <c r="J43" s="41"/>
    </row>
    <row r="44" spans="7:10" s="9" customFormat="1" ht="14.25" hidden="1">
      <c r="G44" s="41"/>
      <c r="H44" s="41"/>
      <c r="I44" s="41"/>
      <c r="J44" s="41"/>
    </row>
    <row r="45" spans="7:10" s="9" customFormat="1" ht="14.25" hidden="1">
      <c r="G45" s="41"/>
      <c r="H45" s="41"/>
      <c r="I45" s="41"/>
      <c r="J45" s="41"/>
    </row>
    <row r="46" spans="7:10" s="9" customFormat="1" ht="14.25" hidden="1">
      <c r="G46" s="41"/>
      <c r="H46" s="41"/>
      <c r="I46" s="41"/>
      <c r="J46" s="41"/>
    </row>
    <row r="47" spans="7:10" s="9" customFormat="1" ht="14.25" hidden="1">
      <c r="G47" s="41"/>
      <c r="H47" s="41"/>
      <c r="I47" s="41"/>
      <c r="J47" s="41"/>
    </row>
    <row r="48" spans="7:10" s="9" customFormat="1" ht="14.25"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pageSetUpPr fitToPage="1"/>
  </sheetPr>
  <dimension ref="A1:AL48"/>
  <sheetViews>
    <sheetView showGridLines="0" zoomScaleNormal="100" workbookViewId="0"/>
  </sheetViews>
  <sheetFormatPr defaultColWidth="0" defaultRowHeight="1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2.1328125" bestFit="1" customWidth="1"/>
    <col min="14" max="14" width="10.265625" bestFit="1" customWidth="1"/>
    <col min="15" max="15" width="12.265625" bestFit="1" customWidth="1"/>
    <col min="16" max="16" width="12.59765625" bestFit="1" customWidth="1"/>
    <col min="17" max="17" width="8.73046875" customWidth="1"/>
    <col min="18" max="19" width="9.1328125" customWidth="1"/>
    <col min="20" max="20" width="12.1328125" bestFit="1" customWidth="1"/>
    <col min="21" max="21" width="11.86328125" bestFit="1" customWidth="1"/>
    <col min="22" max="22" width="12.3984375" customWidth="1"/>
    <col min="23" max="23" width="3.265625" style="9" customWidth="1"/>
    <col min="24" max="38" width="0" style="9" hidden="1" customWidth="1"/>
    <col min="39"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48</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s="20" customFormat="1" ht="14.25">
      <c r="A6" s="9"/>
      <c r="B6"/>
      <c r="C6" s="27" t="s">
        <v>7</v>
      </c>
      <c r="D6" s="28"/>
      <c r="E6" s="28"/>
      <c r="F6" s="157" t="s">
        <v>47</v>
      </c>
      <c r="G6" s="157"/>
      <c r="H6" s="157"/>
      <c r="I6" s="157"/>
      <c r="J6" s="157"/>
      <c r="K6" s="157"/>
      <c r="L6" s="158"/>
      <c r="M6" s="156" t="s">
        <v>49</v>
      </c>
      <c r="N6" s="157"/>
      <c r="O6" s="157"/>
      <c r="P6" s="157"/>
      <c r="Q6" s="157"/>
      <c r="R6" s="157"/>
      <c r="S6" s="158"/>
      <c r="T6" s="156" t="s">
        <v>9</v>
      </c>
      <c r="U6" s="157"/>
      <c r="V6" s="157"/>
      <c r="W6" s="9"/>
      <c r="X6" s="19"/>
      <c r="Y6" s="19"/>
      <c r="Z6" s="19"/>
      <c r="AA6" s="19"/>
      <c r="AB6" s="19"/>
      <c r="AC6" s="19"/>
      <c r="AD6" s="19"/>
      <c r="AE6" s="19"/>
      <c r="AF6" s="19"/>
      <c r="AG6" s="19"/>
      <c r="AH6" s="19"/>
      <c r="AI6" s="19"/>
      <c r="AJ6" s="19"/>
      <c r="AK6" s="19"/>
      <c r="AL6" s="19"/>
    </row>
    <row r="7" spans="1:38" ht="14.25">
      <c r="A7" s="9"/>
      <c r="B7" s="18"/>
      <c r="C7" s="29"/>
      <c r="D7" s="30"/>
      <c r="E7" s="30"/>
      <c r="F7" s="29"/>
      <c r="G7" s="30"/>
      <c r="H7" s="30"/>
      <c r="I7" s="30"/>
      <c r="J7" s="30"/>
      <c r="K7" s="30"/>
      <c r="L7" s="56"/>
      <c r="M7" s="30"/>
      <c r="N7" s="30"/>
      <c r="O7" s="30"/>
      <c r="P7" s="30"/>
      <c r="Q7" s="30"/>
      <c r="R7" s="30"/>
      <c r="S7" s="56"/>
      <c r="T7" s="30"/>
      <c r="U7" s="30"/>
      <c r="V7" s="30"/>
    </row>
    <row r="8" spans="1:38" s="54" customFormat="1" ht="20.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25">
      <c r="A9" s="9"/>
      <c r="B9" s="12"/>
      <c r="C9" s="31" t="s">
        <v>14</v>
      </c>
      <c r="D9" s="26"/>
      <c r="E9" s="32"/>
      <c r="F9" s="26"/>
      <c r="G9" s="26"/>
      <c r="H9" s="26"/>
      <c r="I9" s="26"/>
      <c r="J9" s="26"/>
      <c r="K9" s="26"/>
      <c r="L9" s="32"/>
      <c r="M9" s="26"/>
      <c r="N9" s="26"/>
      <c r="O9" s="26"/>
      <c r="P9" s="26"/>
      <c r="Q9" s="26"/>
      <c r="R9" s="26"/>
      <c r="S9" s="32"/>
      <c r="T9" s="26"/>
      <c r="U9" s="26"/>
      <c r="V9" s="26"/>
    </row>
    <row r="10" spans="1:38" ht="14.25">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ht="14.25">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ht="14.25">
      <c r="A12" s="9"/>
      <c r="B12" s="12"/>
      <c r="C12" s="31" t="s">
        <v>74</v>
      </c>
      <c r="D12" s="26"/>
      <c r="E12" s="32"/>
      <c r="F12" s="45"/>
      <c r="G12" s="45"/>
      <c r="H12" s="45"/>
      <c r="I12" s="45"/>
      <c r="J12" s="64"/>
      <c r="K12" s="64"/>
      <c r="L12" s="61"/>
      <c r="M12" s="43"/>
      <c r="N12" s="43"/>
      <c r="O12" s="43"/>
      <c r="P12" s="43"/>
      <c r="Q12" s="64"/>
      <c r="R12" s="65"/>
      <c r="S12" s="61"/>
      <c r="T12" s="43"/>
      <c r="U12" s="44"/>
      <c r="V12" s="44"/>
    </row>
    <row r="13" spans="1:38" ht="14.25">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ht="14.25">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ht="14.25">
      <c r="A15" s="9"/>
      <c r="B15" s="12"/>
      <c r="C15" s="31" t="s">
        <v>15</v>
      </c>
      <c r="D15" s="26"/>
      <c r="E15" s="32"/>
      <c r="F15" s="43"/>
      <c r="G15" s="43"/>
      <c r="H15" s="43"/>
      <c r="I15" s="43"/>
      <c r="J15" s="64"/>
      <c r="K15" s="64"/>
      <c r="L15" s="60"/>
      <c r="M15" s="43"/>
      <c r="N15" s="43"/>
      <c r="O15" s="43"/>
      <c r="P15" s="43"/>
      <c r="Q15" s="64"/>
      <c r="R15" s="64"/>
      <c r="S15" s="60"/>
      <c r="T15" s="43"/>
      <c r="U15" s="44"/>
      <c r="V15" s="44"/>
    </row>
    <row r="16" spans="1:38" ht="14.25">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ht="14.25">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ht="14.25">
      <c r="A18" s="9"/>
      <c r="B18" s="12"/>
      <c r="C18" s="31" t="s">
        <v>10</v>
      </c>
      <c r="D18" s="26"/>
      <c r="E18" s="34"/>
      <c r="F18" s="43"/>
      <c r="G18" s="43"/>
      <c r="H18" s="43"/>
      <c r="I18" s="43"/>
      <c r="J18" s="64"/>
      <c r="K18" s="64"/>
      <c r="L18" s="60"/>
      <c r="M18" s="43"/>
      <c r="N18" s="43"/>
      <c r="O18" s="43"/>
      <c r="P18" s="43"/>
      <c r="Q18" s="64"/>
      <c r="R18" s="64"/>
      <c r="S18" s="60"/>
      <c r="T18" s="43"/>
      <c r="U18" s="44"/>
      <c r="V18" s="44"/>
    </row>
    <row r="19" spans="1:38" ht="14.25">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ht="14.25">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ht="14.25">
      <c r="A21" s="9"/>
      <c r="B21" s="12"/>
      <c r="C21" s="31" t="s">
        <v>16</v>
      </c>
      <c r="D21" s="26"/>
      <c r="E21" s="32"/>
      <c r="F21" s="43"/>
      <c r="G21" s="43"/>
      <c r="H21" s="43"/>
      <c r="I21" s="43"/>
      <c r="J21" s="64"/>
      <c r="K21" s="64"/>
      <c r="L21" s="60"/>
      <c r="M21" s="43"/>
      <c r="N21" s="43"/>
      <c r="O21" s="43"/>
      <c r="P21" s="43"/>
      <c r="Q21" s="64"/>
      <c r="R21" s="64"/>
      <c r="S21" s="60"/>
      <c r="T21" s="43"/>
      <c r="U21" s="44"/>
      <c r="V21" s="44"/>
    </row>
    <row r="22" spans="1:38" ht="14.25">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ht="14.25">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ht="14.25">
      <c r="A24" s="9"/>
      <c r="B24" s="12"/>
      <c r="C24" s="31" t="s">
        <v>17</v>
      </c>
      <c r="D24" s="26"/>
      <c r="E24" s="32"/>
      <c r="F24" s="43"/>
      <c r="G24" s="43"/>
      <c r="H24" s="43"/>
      <c r="I24" s="43"/>
      <c r="J24" s="64"/>
      <c r="K24" s="64"/>
      <c r="L24" s="60"/>
      <c r="M24" s="43"/>
      <c r="N24" s="43"/>
      <c r="O24" s="43"/>
      <c r="P24" s="43"/>
      <c r="Q24" s="64"/>
      <c r="R24" s="64"/>
      <c r="S24" s="60"/>
      <c r="T24" s="43"/>
      <c r="U24" s="44"/>
      <c r="V24" s="44"/>
    </row>
    <row r="25" spans="1:38" ht="14.25">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ht="14.25">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ht="14.65"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4.65" thickTop="1">
      <c r="A29" s="9"/>
      <c r="B29" s="9"/>
      <c r="C29" s="9"/>
      <c r="D29" s="9"/>
      <c r="E29" s="9"/>
      <c r="F29" s="9"/>
      <c r="G29" s="41"/>
      <c r="H29" s="41"/>
      <c r="I29" s="41"/>
      <c r="J29" s="41"/>
      <c r="K29" s="9"/>
      <c r="L29" s="9"/>
      <c r="M29" s="9"/>
      <c r="N29" s="9"/>
      <c r="O29" s="9"/>
      <c r="P29" s="9"/>
      <c r="Q29" s="9"/>
      <c r="R29" s="9"/>
      <c r="S29" s="9"/>
      <c r="T29" s="9"/>
      <c r="U29" s="9"/>
      <c r="V29" s="9"/>
    </row>
    <row r="30" spans="1:38" ht="14.25" hidden="1">
      <c r="A30" s="9"/>
      <c r="B30" s="9"/>
      <c r="C30" s="9"/>
      <c r="D30" s="9"/>
      <c r="E30" s="9"/>
      <c r="F30" s="9"/>
      <c r="G30" s="41"/>
      <c r="H30" s="41"/>
      <c r="I30" s="41"/>
      <c r="J30" s="41"/>
      <c r="K30" s="9"/>
      <c r="L30" s="9"/>
      <c r="M30" s="9"/>
      <c r="N30" s="9"/>
      <c r="O30" s="9"/>
      <c r="P30" s="9"/>
      <c r="Q30" s="9"/>
      <c r="R30" s="9"/>
      <c r="S30" s="9"/>
      <c r="T30" s="9"/>
      <c r="U30" s="9"/>
      <c r="V30" s="9"/>
    </row>
    <row r="31" spans="1:38" ht="14.25" hidden="1">
      <c r="A31" s="9"/>
      <c r="B31" s="9"/>
      <c r="C31" s="9"/>
      <c r="D31" s="9"/>
      <c r="E31" s="9"/>
      <c r="F31" s="9"/>
      <c r="G31" s="41"/>
      <c r="H31" s="41"/>
      <c r="I31" s="41"/>
      <c r="J31" s="41"/>
      <c r="K31" s="9"/>
      <c r="L31" s="9"/>
      <c r="M31" s="9"/>
      <c r="N31" s="9"/>
      <c r="O31" s="9"/>
      <c r="P31" s="9"/>
      <c r="Q31" s="9"/>
      <c r="R31" s="9"/>
      <c r="S31" s="9"/>
      <c r="T31" s="9"/>
      <c r="U31" s="9"/>
      <c r="V31" s="9"/>
    </row>
    <row r="32" spans="1:38" ht="14.25" hidden="1">
      <c r="A32" s="9"/>
      <c r="B32" s="9"/>
      <c r="C32" s="9"/>
      <c r="D32" s="9"/>
      <c r="E32" s="9"/>
      <c r="F32" s="9"/>
      <c r="G32" s="41"/>
      <c r="H32" s="41"/>
      <c r="I32" s="41"/>
      <c r="J32" s="41"/>
      <c r="K32" s="9"/>
      <c r="L32" s="9"/>
      <c r="M32" s="9"/>
      <c r="N32" s="9"/>
      <c r="O32" s="9"/>
      <c r="P32" s="9"/>
      <c r="Q32" s="9"/>
      <c r="R32" s="9"/>
      <c r="S32" s="9"/>
      <c r="T32" s="9"/>
      <c r="U32" s="9"/>
      <c r="V32" s="9"/>
    </row>
    <row r="33" spans="7:10" s="9" customFormat="1" ht="14.25" hidden="1">
      <c r="G33" s="41"/>
      <c r="H33" s="41"/>
      <c r="I33" s="41"/>
      <c r="J33" s="41"/>
    </row>
    <row r="34" spans="7:10" s="9" customFormat="1" ht="14.25" hidden="1">
      <c r="G34" s="41"/>
      <c r="H34" s="41"/>
      <c r="I34" s="41"/>
      <c r="J34" s="41"/>
    </row>
    <row r="35" spans="7:10" s="9" customFormat="1" ht="14.25" hidden="1">
      <c r="G35" s="41"/>
      <c r="H35" s="41"/>
      <c r="I35" s="41"/>
      <c r="J35" s="41"/>
    </row>
    <row r="36" spans="7:10" s="9" customFormat="1" ht="14.25" hidden="1">
      <c r="G36" s="41"/>
      <c r="H36" s="41"/>
      <c r="I36" s="41"/>
      <c r="J36" s="41"/>
    </row>
    <row r="37" spans="7:10" s="9" customFormat="1" ht="14.25" hidden="1">
      <c r="G37" s="41"/>
      <c r="H37" s="41"/>
      <c r="I37" s="41"/>
      <c r="J37" s="41"/>
    </row>
    <row r="38" spans="7:10" s="9" customFormat="1" ht="14.25" hidden="1">
      <c r="G38" s="41"/>
      <c r="H38" s="41"/>
      <c r="I38" s="41"/>
      <c r="J38" s="41"/>
    </row>
    <row r="39" spans="7:10" s="9" customFormat="1" ht="14.25" hidden="1">
      <c r="G39" s="41"/>
      <c r="H39" s="41"/>
      <c r="I39" s="41"/>
      <c r="J39" s="41"/>
    </row>
    <row r="40" spans="7:10" s="9" customFormat="1" ht="14.25" hidden="1">
      <c r="G40" s="41"/>
      <c r="H40" s="41"/>
      <c r="I40" s="41"/>
      <c r="J40" s="41"/>
    </row>
    <row r="41" spans="7:10" s="9" customFormat="1" ht="14.25" hidden="1">
      <c r="G41" s="41"/>
      <c r="H41" s="41"/>
      <c r="I41" s="41"/>
      <c r="J41" s="41"/>
    </row>
    <row r="42" spans="7:10" s="9" customFormat="1" ht="14.25" hidden="1">
      <c r="G42" s="41"/>
      <c r="H42" s="41"/>
      <c r="I42" s="41"/>
      <c r="J42" s="41"/>
    </row>
    <row r="43" spans="7:10" s="9" customFormat="1" ht="14.25" hidden="1">
      <c r="G43" s="41"/>
      <c r="H43" s="41"/>
      <c r="I43" s="41"/>
      <c r="J43" s="41"/>
    </row>
    <row r="44" spans="7:10" s="9" customFormat="1" ht="14.25" hidden="1">
      <c r="G44" s="41"/>
      <c r="H44" s="41"/>
      <c r="I44" s="41"/>
      <c r="J44" s="41"/>
    </row>
    <row r="45" spans="7:10" s="9" customFormat="1" ht="14.25" hidden="1">
      <c r="G45" s="41"/>
      <c r="H45" s="41"/>
      <c r="I45" s="41"/>
      <c r="J45" s="41"/>
    </row>
    <row r="46" spans="7:10" s="9" customFormat="1" ht="14.25" hidden="1">
      <c r="G46" s="41"/>
      <c r="H46" s="41"/>
      <c r="I46" s="41"/>
      <c r="J46" s="41"/>
    </row>
    <row r="47" spans="7:10" s="9" customFormat="1" ht="14.25" hidden="1">
      <c r="G47" s="41"/>
      <c r="H47" s="41"/>
      <c r="I47" s="41"/>
      <c r="J47" s="41"/>
    </row>
    <row r="48" spans="7:10" s="9" customFormat="1" ht="14.25"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AL48"/>
  <sheetViews>
    <sheetView showGridLines="0" zoomScaleNormal="100" workbookViewId="0"/>
  </sheetViews>
  <sheetFormatPr defaultColWidth="0" defaultRowHeight="1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 bestFit="1" customWidth="1"/>
    <col min="14" max="14" width="10.265625" bestFit="1" customWidth="1"/>
    <col min="15" max="15" width="12.265625" bestFit="1" customWidth="1"/>
    <col min="16" max="16" width="12.59765625" bestFit="1" customWidth="1"/>
    <col min="17" max="17" width="8.73046875" customWidth="1"/>
    <col min="18" max="19" width="9.1328125" customWidth="1"/>
    <col min="20" max="20" width="12.1328125" bestFit="1" customWidth="1"/>
    <col min="21" max="21" width="11.86328125" bestFit="1" customWidth="1"/>
    <col min="22" max="22" width="12.3984375" customWidth="1"/>
    <col min="23" max="23" width="3.265625" style="9" customWidth="1"/>
    <col min="24" max="38" width="0" style="9" hidden="1" customWidth="1"/>
    <col min="39"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44</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s="20" customFormat="1" ht="14.25">
      <c r="A6" s="9"/>
      <c r="B6"/>
      <c r="C6" s="27" t="s">
        <v>7</v>
      </c>
      <c r="D6" s="28"/>
      <c r="E6" s="28"/>
      <c r="F6" s="157" t="s">
        <v>45</v>
      </c>
      <c r="G6" s="157"/>
      <c r="H6" s="157"/>
      <c r="I6" s="157"/>
      <c r="J6" s="157"/>
      <c r="K6" s="157"/>
      <c r="L6" s="158"/>
      <c r="M6" s="156" t="s">
        <v>46</v>
      </c>
      <c r="N6" s="157"/>
      <c r="O6" s="157"/>
      <c r="P6" s="157"/>
      <c r="Q6" s="157"/>
      <c r="R6" s="157"/>
      <c r="S6" s="158"/>
      <c r="T6" s="156" t="s">
        <v>9</v>
      </c>
      <c r="U6" s="157"/>
      <c r="V6" s="157"/>
      <c r="W6" s="9"/>
      <c r="X6" s="19"/>
      <c r="Y6" s="19"/>
      <c r="Z6" s="19"/>
      <c r="AA6" s="19"/>
      <c r="AB6" s="19"/>
      <c r="AC6" s="19"/>
      <c r="AD6" s="19"/>
      <c r="AE6" s="19"/>
      <c r="AF6" s="19"/>
      <c r="AG6" s="19"/>
      <c r="AH6" s="19"/>
      <c r="AI6" s="19"/>
      <c r="AJ6" s="19"/>
      <c r="AK6" s="19"/>
      <c r="AL6" s="19"/>
    </row>
    <row r="7" spans="1:38" ht="14.25">
      <c r="A7" s="9"/>
      <c r="B7" s="18"/>
      <c r="C7" s="29"/>
      <c r="D7" s="30"/>
      <c r="E7" s="30"/>
      <c r="F7" s="29"/>
      <c r="G7" s="30"/>
      <c r="H7" s="30"/>
      <c r="I7" s="30"/>
      <c r="J7" s="30"/>
      <c r="K7" s="30"/>
      <c r="L7" s="56"/>
      <c r="M7" s="30"/>
      <c r="N7" s="30"/>
      <c r="O7" s="30"/>
      <c r="P7" s="30"/>
      <c r="Q7" s="30"/>
      <c r="R7" s="30"/>
      <c r="S7" s="56"/>
      <c r="T7" s="30"/>
      <c r="U7" s="30"/>
      <c r="V7" s="30"/>
    </row>
    <row r="8" spans="1:38" s="54" customFormat="1" ht="20.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25">
      <c r="A9" s="9"/>
      <c r="B9" s="12"/>
      <c r="C9" s="31" t="s">
        <v>14</v>
      </c>
      <c r="D9" s="26"/>
      <c r="E9" s="32"/>
      <c r="F9" s="26"/>
      <c r="G9" s="26"/>
      <c r="H9" s="26"/>
      <c r="I9" s="26"/>
      <c r="J9" s="26"/>
      <c r="K9" s="26"/>
      <c r="L9" s="32"/>
      <c r="M9" s="26"/>
      <c r="N9" s="26"/>
      <c r="O9" s="26"/>
      <c r="P9" s="26"/>
      <c r="Q9" s="26"/>
      <c r="R9" s="26"/>
      <c r="S9" s="32"/>
      <c r="T9" s="26"/>
      <c r="U9" s="26"/>
      <c r="V9" s="26"/>
    </row>
    <row r="10" spans="1:38" ht="14.25">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ht="14.25">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ht="14.25">
      <c r="A12" s="9"/>
      <c r="B12" s="12"/>
      <c r="C12" s="31" t="s">
        <v>74</v>
      </c>
      <c r="D12" s="26"/>
      <c r="E12" s="32"/>
      <c r="F12" s="45"/>
      <c r="G12" s="45"/>
      <c r="H12" s="45"/>
      <c r="I12" s="45"/>
      <c r="J12" s="64"/>
      <c r="K12" s="64"/>
      <c r="L12" s="61"/>
      <c r="M12" s="43"/>
      <c r="N12" s="43"/>
      <c r="O12" s="43"/>
      <c r="P12" s="43"/>
      <c r="Q12" s="64"/>
      <c r="R12" s="65"/>
      <c r="S12" s="61"/>
      <c r="T12" s="43"/>
      <c r="U12" s="44"/>
      <c r="V12" s="44"/>
    </row>
    <row r="13" spans="1:38" ht="14.25">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ht="14.25">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ht="14.25">
      <c r="A15" s="9"/>
      <c r="B15" s="12"/>
      <c r="C15" s="31" t="s">
        <v>15</v>
      </c>
      <c r="D15" s="26"/>
      <c r="E15" s="32"/>
      <c r="F15" s="43"/>
      <c r="G15" s="43"/>
      <c r="H15" s="43"/>
      <c r="I15" s="43"/>
      <c r="J15" s="64"/>
      <c r="K15" s="64"/>
      <c r="L15" s="60"/>
      <c r="M15" s="43"/>
      <c r="N15" s="43"/>
      <c r="O15" s="43"/>
      <c r="P15" s="43"/>
      <c r="Q15" s="64"/>
      <c r="R15" s="64"/>
      <c r="S15" s="60"/>
      <c r="T15" s="43"/>
      <c r="U15" s="44"/>
      <c r="V15" s="44"/>
    </row>
    <row r="16" spans="1:38" ht="14.25">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ht="14.25">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ht="14.25">
      <c r="A18" s="9"/>
      <c r="B18" s="12"/>
      <c r="C18" s="31" t="s">
        <v>10</v>
      </c>
      <c r="D18" s="26"/>
      <c r="E18" s="34"/>
      <c r="F18" s="43"/>
      <c r="G18" s="43"/>
      <c r="H18" s="43"/>
      <c r="I18" s="43"/>
      <c r="J18" s="64"/>
      <c r="K18" s="64"/>
      <c r="L18" s="60"/>
      <c r="M18" s="43"/>
      <c r="N18" s="43"/>
      <c r="O18" s="43"/>
      <c r="P18" s="43"/>
      <c r="Q18" s="64"/>
      <c r="R18" s="64"/>
      <c r="S18" s="60"/>
      <c r="T18" s="43"/>
      <c r="U18" s="44"/>
      <c r="V18" s="44"/>
    </row>
    <row r="19" spans="1:38" ht="14.25">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ht="14.25">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ht="14.25">
      <c r="A21" s="9"/>
      <c r="B21" s="12"/>
      <c r="C21" s="31" t="s">
        <v>16</v>
      </c>
      <c r="D21" s="26"/>
      <c r="E21" s="32"/>
      <c r="F21" s="43"/>
      <c r="G21" s="43"/>
      <c r="H21" s="43"/>
      <c r="I21" s="43"/>
      <c r="J21" s="64"/>
      <c r="K21" s="64"/>
      <c r="L21" s="60"/>
      <c r="M21" s="43"/>
      <c r="N21" s="43"/>
      <c r="O21" s="43"/>
      <c r="P21" s="43"/>
      <c r="Q21" s="64"/>
      <c r="R21" s="64"/>
      <c r="S21" s="60"/>
      <c r="T21" s="43"/>
      <c r="U21" s="44"/>
      <c r="V21" s="44"/>
    </row>
    <row r="22" spans="1:38" ht="14.25">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ht="14.25">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ht="14.25">
      <c r="A24" s="9"/>
      <c r="B24" s="12"/>
      <c r="C24" s="31" t="s">
        <v>17</v>
      </c>
      <c r="D24" s="26"/>
      <c r="E24" s="32"/>
      <c r="F24" s="43"/>
      <c r="G24" s="43"/>
      <c r="H24" s="43"/>
      <c r="I24" s="43"/>
      <c r="J24" s="64"/>
      <c r="K24" s="64"/>
      <c r="L24" s="60"/>
      <c r="M24" s="43"/>
      <c r="N24" s="43"/>
      <c r="O24" s="43"/>
      <c r="P24" s="43"/>
      <c r="Q24" s="64"/>
      <c r="R24" s="64"/>
      <c r="S24" s="60"/>
      <c r="T24" s="43"/>
      <c r="U24" s="44"/>
      <c r="V24" s="44"/>
    </row>
    <row r="25" spans="1:38" ht="14.25">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ht="14.25">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ht="14.65"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4.65" thickTop="1">
      <c r="A29" s="9"/>
      <c r="B29" s="9"/>
      <c r="C29" s="9"/>
      <c r="D29" s="9"/>
      <c r="E29" s="9"/>
      <c r="F29" s="9"/>
      <c r="G29" s="41"/>
      <c r="H29" s="41"/>
      <c r="I29" s="41"/>
      <c r="J29" s="41"/>
      <c r="K29" s="9"/>
      <c r="L29" s="9"/>
      <c r="M29" s="9"/>
      <c r="N29" s="9"/>
      <c r="O29" s="9"/>
      <c r="P29" s="9"/>
      <c r="Q29" s="9"/>
      <c r="R29" s="9"/>
      <c r="S29" s="9"/>
      <c r="T29" s="9"/>
      <c r="U29" s="9"/>
      <c r="V29" s="9"/>
    </row>
    <row r="30" spans="1:38" ht="14.25" hidden="1">
      <c r="A30" s="9"/>
      <c r="B30" s="9"/>
      <c r="C30" s="9"/>
      <c r="D30" s="9"/>
      <c r="E30" s="9"/>
      <c r="F30" s="9"/>
      <c r="G30" s="41"/>
      <c r="H30" s="41"/>
      <c r="I30" s="41"/>
      <c r="J30" s="41"/>
      <c r="K30" s="9"/>
      <c r="L30" s="9"/>
      <c r="M30" s="9"/>
      <c r="N30" s="9"/>
      <c r="O30" s="9"/>
      <c r="P30" s="9"/>
      <c r="Q30" s="9"/>
      <c r="R30" s="9"/>
      <c r="S30" s="9"/>
      <c r="T30" s="9"/>
      <c r="U30" s="9"/>
      <c r="V30" s="9"/>
    </row>
    <row r="31" spans="1:38" ht="14.25" hidden="1">
      <c r="A31" s="9"/>
      <c r="B31" s="9"/>
      <c r="C31" s="9"/>
      <c r="D31" s="9"/>
      <c r="E31" s="9"/>
      <c r="F31" s="9"/>
      <c r="G31" s="41"/>
      <c r="H31" s="41"/>
      <c r="I31" s="41"/>
      <c r="J31" s="41"/>
      <c r="K31" s="9"/>
      <c r="L31" s="9"/>
      <c r="M31" s="9"/>
      <c r="N31" s="9"/>
      <c r="O31" s="9"/>
      <c r="P31" s="9"/>
      <c r="Q31" s="9"/>
      <c r="R31" s="9"/>
      <c r="S31" s="9"/>
      <c r="T31" s="9"/>
      <c r="U31" s="9"/>
      <c r="V31" s="9"/>
    </row>
    <row r="32" spans="1:38" ht="14.25" hidden="1">
      <c r="A32" s="9"/>
      <c r="B32" s="9"/>
      <c r="C32" s="9"/>
      <c r="D32" s="9"/>
      <c r="E32" s="9"/>
      <c r="F32" s="9"/>
      <c r="G32" s="41"/>
      <c r="H32" s="41"/>
      <c r="I32" s="41"/>
      <c r="J32" s="41"/>
      <c r="K32" s="9"/>
      <c r="L32" s="9"/>
      <c r="M32" s="9"/>
      <c r="N32" s="9"/>
      <c r="O32" s="9"/>
      <c r="P32" s="9"/>
      <c r="Q32" s="9"/>
      <c r="R32" s="9"/>
      <c r="S32" s="9"/>
      <c r="T32" s="9"/>
      <c r="U32" s="9"/>
      <c r="V32" s="9"/>
    </row>
    <row r="33" spans="7:10" s="9" customFormat="1" ht="14.25" hidden="1">
      <c r="G33" s="41"/>
      <c r="H33" s="41"/>
      <c r="I33" s="41"/>
      <c r="J33" s="41"/>
    </row>
    <row r="34" spans="7:10" s="9" customFormat="1" ht="14.25" hidden="1">
      <c r="G34" s="41"/>
      <c r="H34" s="41"/>
      <c r="I34" s="41"/>
      <c r="J34" s="41"/>
    </row>
    <row r="35" spans="7:10" s="9" customFormat="1" ht="14.25" hidden="1">
      <c r="G35" s="41"/>
      <c r="H35" s="41"/>
      <c r="I35" s="41"/>
      <c r="J35" s="41"/>
    </row>
    <row r="36" spans="7:10" s="9" customFormat="1" ht="14.25" hidden="1">
      <c r="G36" s="41"/>
      <c r="H36" s="41"/>
      <c r="I36" s="41"/>
      <c r="J36" s="41"/>
    </row>
    <row r="37" spans="7:10" s="9" customFormat="1" ht="14.25" hidden="1">
      <c r="G37" s="41"/>
      <c r="H37" s="41"/>
      <c r="I37" s="41"/>
      <c r="J37" s="41"/>
    </row>
    <row r="38" spans="7:10" s="9" customFormat="1" ht="14.25" hidden="1">
      <c r="G38" s="41"/>
      <c r="H38" s="41"/>
      <c r="I38" s="41"/>
      <c r="J38" s="41"/>
    </row>
    <row r="39" spans="7:10" s="9" customFormat="1" ht="14.25" hidden="1">
      <c r="G39" s="41"/>
      <c r="H39" s="41"/>
      <c r="I39" s="41"/>
      <c r="J39" s="41"/>
    </row>
    <row r="40" spans="7:10" s="9" customFormat="1" ht="14.25" hidden="1">
      <c r="G40" s="41"/>
      <c r="H40" s="41"/>
      <c r="I40" s="41"/>
      <c r="J40" s="41"/>
    </row>
    <row r="41" spans="7:10" s="9" customFormat="1" ht="14.25" hidden="1">
      <c r="G41" s="41"/>
      <c r="H41" s="41"/>
      <c r="I41" s="41"/>
      <c r="J41" s="41"/>
    </row>
    <row r="42" spans="7:10" s="9" customFormat="1" ht="14.25" hidden="1">
      <c r="G42" s="41"/>
      <c r="H42" s="41"/>
      <c r="I42" s="41"/>
      <c r="J42" s="41"/>
    </row>
    <row r="43" spans="7:10" s="9" customFormat="1" ht="14.25" hidden="1">
      <c r="G43" s="41"/>
      <c r="H43" s="41"/>
      <c r="I43" s="41"/>
      <c r="J43" s="41"/>
    </row>
    <row r="44" spans="7:10" s="9" customFormat="1" ht="14.25" hidden="1">
      <c r="G44" s="41"/>
      <c r="H44" s="41"/>
      <c r="I44" s="41"/>
      <c r="J44" s="41"/>
    </row>
    <row r="45" spans="7:10" s="9" customFormat="1" ht="14.25" hidden="1">
      <c r="G45" s="41"/>
      <c r="H45" s="41"/>
      <c r="I45" s="41"/>
      <c r="J45" s="41"/>
    </row>
    <row r="46" spans="7:10" s="9" customFormat="1" ht="14.25" hidden="1">
      <c r="G46" s="41"/>
      <c r="H46" s="41"/>
      <c r="I46" s="41"/>
      <c r="J46" s="41"/>
    </row>
    <row r="47" spans="7:10" s="9" customFormat="1" ht="14.25" hidden="1">
      <c r="G47" s="41"/>
      <c r="H47" s="41"/>
      <c r="I47" s="41"/>
      <c r="J47" s="41"/>
    </row>
    <row r="48" spans="7:10" s="9" customFormat="1" ht="14.25"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pageSetUpPr fitToPage="1"/>
  </sheetPr>
  <dimension ref="A1:AL48"/>
  <sheetViews>
    <sheetView showGridLines="0" zoomScaleNormal="100" workbookViewId="0"/>
  </sheetViews>
  <sheetFormatPr defaultColWidth="0" defaultRowHeight="1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 bestFit="1" customWidth="1"/>
    <col min="14" max="14" width="10.265625" bestFit="1" customWidth="1"/>
    <col min="15" max="15" width="12.265625" bestFit="1" customWidth="1"/>
    <col min="16" max="16" width="12.59765625" bestFit="1" customWidth="1"/>
    <col min="17" max="17" width="8.73046875" customWidth="1"/>
    <col min="18" max="19" width="9.1328125" customWidth="1"/>
    <col min="20" max="20" width="12.1328125" bestFit="1" customWidth="1"/>
    <col min="21" max="21" width="11.86328125" bestFit="1" customWidth="1"/>
    <col min="22" max="22" width="12.3984375" customWidth="1"/>
    <col min="23" max="23" width="3.265625" style="9" customWidth="1"/>
    <col min="24" max="38" width="0" style="9" hidden="1" customWidth="1"/>
    <col min="39"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42</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s="20" customFormat="1" ht="14.25">
      <c r="A6" s="9"/>
      <c r="B6"/>
      <c r="C6" s="27" t="s">
        <v>7</v>
      </c>
      <c r="D6" s="28"/>
      <c r="E6" s="28"/>
      <c r="F6" s="157" t="s">
        <v>41</v>
      </c>
      <c r="G6" s="157"/>
      <c r="H6" s="157"/>
      <c r="I6" s="157"/>
      <c r="J6" s="157"/>
      <c r="K6" s="157"/>
      <c r="L6" s="158"/>
      <c r="M6" s="156" t="s">
        <v>43</v>
      </c>
      <c r="N6" s="157"/>
      <c r="O6" s="157"/>
      <c r="P6" s="157"/>
      <c r="Q6" s="157"/>
      <c r="R6" s="157"/>
      <c r="S6" s="158"/>
      <c r="T6" s="156" t="s">
        <v>9</v>
      </c>
      <c r="U6" s="157"/>
      <c r="V6" s="157"/>
      <c r="W6" s="9"/>
      <c r="X6" s="19"/>
      <c r="Y6" s="19"/>
      <c r="Z6" s="19"/>
      <c r="AA6" s="19"/>
      <c r="AB6" s="19"/>
      <c r="AC6" s="19"/>
      <c r="AD6" s="19"/>
      <c r="AE6" s="19"/>
      <c r="AF6" s="19"/>
      <c r="AG6" s="19"/>
      <c r="AH6" s="19"/>
      <c r="AI6" s="19"/>
      <c r="AJ6" s="19"/>
      <c r="AK6" s="19"/>
      <c r="AL6" s="19"/>
    </row>
    <row r="7" spans="1:38" ht="14.25">
      <c r="A7" s="9"/>
      <c r="B7" s="18"/>
      <c r="C7" s="29"/>
      <c r="D7" s="30"/>
      <c r="E7" s="30"/>
      <c r="F7" s="29"/>
      <c r="G7" s="30"/>
      <c r="H7" s="30"/>
      <c r="I7" s="30"/>
      <c r="J7" s="30"/>
      <c r="K7" s="30"/>
      <c r="L7" s="56"/>
      <c r="M7" s="30"/>
      <c r="N7" s="30"/>
      <c r="O7" s="30"/>
      <c r="P7" s="30"/>
      <c r="Q7" s="30"/>
      <c r="R7" s="30"/>
      <c r="S7" s="56"/>
      <c r="T7" s="30"/>
      <c r="U7" s="30"/>
      <c r="V7" s="30"/>
    </row>
    <row r="8" spans="1:38" s="54" customFormat="1" ht="20.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25">
      <c r="A9" s="9"/>
      <c r="B9" s="12"/>
      <c r="C9" s="31" t="s">
        <v>14</v>
      </c>
      <c r="D9" s="26"/>
      <c r="E9" s="32"/>
      <c r="F9" s="26"/>
      <c r="G9" s="26"/>
      <c r="H9" s="26"/>
      <c r="I9" s="26"/>
      <c r="J9" s="26"/>
      <c r="K9" s="26"/>
      <c r="L9" s="32"/>
      <c r="M9" s="26"/>
      <c r="N9" s="26"/>
      <c r="O9" s="26"/>
      <c r="P9" s="26"/>
      <c r="Q9" s="26"/>
      <c r="R9" s="26"/>
      <c r="S9" s="32"/>
      <c r="T9" s="26"/>
      <c r="U9" s="26"/>
      <c r="V9" s="26"/>
    </row>
    <row r="10" spans="1:38" ht="14.25">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ht="14.25">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ht="14.25">
      <c r="A12" s="9"/>
      <c r="B12" s="12"/>
      <c r="C12" s="31" t="s">
        <v>74</v>
      </c>
      <c r="D12" s="26"/>
      <c r="E12" s="32"/>
      <c r="F12" s="45"/>
      <c r="G12" s="45"/>
      <c r="H12" s="45"/>
      <c r="I12" s="45"/>
      <c r="J12" s="64"/>
      <c r="K12" s="64"/>
      <c r="L12" s="61"/>
      <c r="M12" s="43"/>
      <c r="N12" s="43"/>
      <c r="O12" s="43"/>
      <c r="P12" s="43"/>
      <c r="Q12" s="64"/>
      <c r="R12" s="65"/>
      <c r="S12" s="61"/>
      <c r="T12" s="43"/>
      <c r="U12" s="44"/>
      <c r="V12" s="44"/>
    </row>
    <row r="13" spans="1:38" ht="14.25">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ht="14.25">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ht="14.25">
      <c r="A15" s="9"/>
      <c r="B15" s="12"/>
      <c r="C15" s="31" t="s">
        <v>15</v>
      </c>
      <c r="D15" s="26"/>
      <c r="E15" s="32"/>
      <c r="F15" s="43"/>
      <c r="G15" s="43"/>
      <c r="H15" s="43"/>
      <c r="I15" s="43"/>
      <c r="J15" s="64"/>
      <c r="K15" s="64"/>
      <c r="L15" s="60"/>
      <c r="M15" s="43"/>
      <c r="N15" s="43"/>
      <c r="O15" s="43"/>
      <c r="P15" s="43"/>
      <c r="Q15" s="64"/>
      <c r="R15" s="64"/>
      <c r="S15" s="60"/>
      <c r="T15" s="43"/>
      <c r="U15" s="44"/>
      <c r="V15" s="44"/>
    </row>
    <row r="16" spans="1:38" ht="14.25">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ht="14.25">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ht="14.25">
      <c r="A18" s="9"/>
      <c r="B18" s="12"/>
      <c r="C18" s="31" t="s">
        <v>10</v>
      </c>
      <c r="D18" s="26"/>
      <c r="E18" s="34"/>
      <c r="F18" s="43"/>
      <c r="G18" s="43"/>
      <c r="H18" s="43"/>
      <c r="I18" s="43"/>
      <c r="J18" s="64"/>
      <c r="K18" s="64"/>
      <c r="L18" s="60"/>
      <c r="M18" s="43"/>
      <c r="N18" s="43"/>
      <c r="O18" s="43"/>
      <c r="P18" s="43"/>
      <c r="Q18" s="64"/>
      <c r="R18" s="64"/>
      <c r="S18" s="60"/>
      <c r="T18" s="43"/>
      <c r="U18" s="44"/>
      <c r="V18" s="44"/>
    </row>
    <row r="19" spans="1:38" ht="14.25">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ht="14.25">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ht="14.25">
      <c r="A21" s="9"/>
      <c r="B21" s="12"/>
      <c r="C21" s="31" t="s">
        <v>16</v>
      </c>
      <c r="D21" s="26"/>
      <c r="E21" s="32"/>
      <c r="F21" s="43"/>
      <c r="G21" s="43"/>
      <c r="H21" s="43"/>
      <c r="I21" s="43"/>
      <c r="J21" s="64"/>
      <c r="K21" s="64"/>
      <c r="L21" s="60"/>
      <c r="M21" s="43"/>
      <c r="N21" s="43"/>
      <c r="O21" s="43"/>
      <c r="P21" s="43"/>
      <c r="Q21" s="64"/>
      <c r="R21" s="64"/>
      <c r="S21" s="60"/>
      <c r="T21" s="43"/>
      <c r="U21" s="44"/>
      <c r="V21" s="44"/>
    </row>
    <row r="22" spans="1:38" ht="14.25">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ht="14.25">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ht="14.25">
      <c r="A24" s="9"/>
      <c r="B24" s="12"/>
      <c r="C24" s="31" t="s">
        <v>17</v>
      </c>
      <c r="D24" s="26"/>
      <c r="E24" s="32"/>
      <c r="F24" s="43"/>
      <c r="G24" s="43"/>
      <c r="H24" s="43"/>
      <c r="I24" s="43"/>
      <c r="J24" s="64"/>
      <c r="K24" s="64"/>
      <c r="L24" s="60"/>
      <c r="M24" s="43"/>
      <c r="N24" s="43"/>
      <c r="O24" s="43"/>
      <c r="P24" s="43"/>
      <c r="Q24" s="64"/>
      <c r="R24" s="64"/>
      <c r="S24" s="60"/>
      <c r="T24" s="43"/>
      <c r="U24" s="44"/>
      <c r="V24" s="44"/>
    </row>
    <row r="25" spans="1:38" ht="14.25">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ht="14.25">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ht="14.65"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4.65" thickTop="1">
      <c r="A29" s="9"/>
      <c r="B29" s="9"/>
      <c r="C29" s="9"/>
      <c r="D29" s="9"/>
      <c r="E29" s="9"/>
      <c r="F29" s="9"/>
      <c r="G29" s="41"/>
      <c r="H29" s="41"/>
      <c r="I29" s="41"/>
      <c r="J29" s="41"/>
      <c r="K29" s="9"/>
      <c r="L29" s="9"/>
      <c r="M29" s="9"/>
      <c r="N29" s="9"/>
      <c r="O29" s="9"/>
      <c r="P29" s="9"/>
      <c r="Q29" s="9"/>
      <c r="R29" s="9"/>
      <c r="S29" s="9"/>
      <c r="T29" s="9"/>
      <c r="U29" s="9"/>
      <c r="V29" s="9"/>
    </row>
    <row r="30" spans="1:38" ht="14.25" hidden="1">
      <c r="A30" s="9"/>
      <c r="B30" s="9"/>
      <c r="C30" s="9"/>
      <c r="D30" s="9"/>
      <c r="E30" s="9"/>
      <c r="F30" s="9"/>
      <c r="G30" s="41"/>
      <c r="H30" s="41"/>
      <c r="I30" s="41"/>
      <c r="J30" s="41"/>
      <c r="K30" s="9"/>
      <c r="L30" s="9"/>
      <c r="M30" s="9"/>
      <c r="N30" s="9"/>
      <c r="O30" s="9"/>
      <c r="P30" s="9"/>
      <c r="Q30" s="9"/>
      <c r="R30" s="9"/>
      <c r="S30" s="9"/>
      <c r="T30" s="9"/>
      <c r="U30" s="9"/>
      <c r="V30" s="9"/>
    </row>
    <row r="31" spans="1:38" ht="14.25" hidden="1">
      <c r="A31" s="9"/>
      <c r="B31" s="9"/>
      <c r="C31" s="9"/>
      <c r="D31" s="9"/>
      <c r="E31" s="9"/>
      <c r="F31" s="9"/>
      <c r="G31" s="41"/>
      <c r="H31" s="41"/>
      <c r="I31" s="41"/>
      <c r="J31" s="41"/>
      <c r="K31" s="9"/>
      <c r="L31" s="9"/>
      <c r="M31" s="9"/>
      <c r="N31" s="9"/>
      <c r="O31" s="9"/>
      <c r="P31" s="9"/>
      <c r="Q31" s="9"/>
      <c r="R31" s="9"/>
      <c r="S31" s="9"/>
      <c r="T31" s="9"/>
      <c r="U31" s="9"/>
      <c r="V31" s="9"/>
    </row>
    <row r="32" spans="1:38" ht="14.25" hidden="1">
      <c r="A32" s="9"/>
      <c r="B32" s="9"/>
      <c r="C32" s="9"/>
      <c r="D32" s="9"/>
      <c r="E32" s="9"/>
      <c r="F32" s="9"/>
      <c r="G32" s="41"/>
      <c r="H32" s="41"/>
      <c r="I32" s="41"/>
      <c r="J32" s="41"/>
      <c r="K32" s="9"/>
      <c r="L32" s="9"/>
      <c r="M32" s="9"/>
      <c r="N32" s="9"/>
      <c r="O32" s="9"/>
      <c r="P32" s="9"/>
      <c r="Q32" s="9"/>
      <c r="R32" s="9"/>
      <c r="S32" s="9"/>
      <c r="T32" s="9"/>
      <c r="U32" s="9"/>
      <c r="V32" s="9"/>
    </row>
    <row r="33" spans="7:10" s="9" customFormat="1" ht="14.25" hidden="1">
      <c r="G33" s="41"/>
      <c r="H33" s="41"/>
      <c r="I33" s="41"/>
      <c r="J33" s="41"/>
    </row>
    <row r="34" spans="7:10" s="9" customFormat="1" ht="14.25" hidden="1">
      <c r="G34" s="41"/>
      <c r="H34" s="41"/>
      <c r="I34" s="41"/>
      <c r="J34" s="41"/>
    </row>
    <row r="35" spans="7:10" s="9" customFormat="1" ht="14.25" hidden="1">
      <c r="G35" s="41"/>
      <c r="H35" s="41"/>
      <c r="I35" s="41"/>
      <c r="J35" s="41"/>
    </row>
    <row r="36" spans="7:10" s="9" customFormat="1" ht="14.25" hidden="1">
      <c r="G36" s="41"/>
      <c r="H36" s="41"/>
      <c r="I36" s="41"/>
      <c r="J36" s="41"/>
    </row>
    <row r="37" spans="7:10" s="9" customFormat="1" ht="14.25" hidden="1">
      <c r="G37" s="41"/>
      <c r="H37" s="41"/>
      <c r="I37" s="41"/>
      <c r="J37" s="41"/>
    </row>
    <row r="38" spans="7:10" s="9" customFormat="1" ht="14.25" hidden="1">
      <c r="G38" s="41"/>
      <c r="H38" s="41"/>
      <c r="I38" s="41"/>
      <c r="J38" s="41"/>
    </row>
    <row r="39" spans="7:10" s="9" customFormat="1" ht="14.25" hidden="1">
      <c r="G39" s="41"/>
      <c r="H39" s="41"/>
      <c r="I39" s="41"/>
      <c r="J39" s="41"/>
    </row>
    <row r="40" spans="7:10" s="9" customFormat="1" ht="14.25" hidden="1">
      <c r="G40" s="41"/>
      <c r="H40" s="41"/>
      <c r="I40" s="41"/>
      <c r="J40" s="41"/>
    </row>
    <row r="41" spans="7:10" s="9" customFormat="1" ht="14.25" hidden="1">
      <c r="G41" s="41"/>
      <c r="H41" s="41"/>
      <c r="I41" s="41"/>
      <c r="J41" s="41"/>
    </row>
    <row r="42" spans="7:10" s="9" customFormat="1" ht="14.25" hidden="1">
      <c r="G42" s="41"/>
      <c r="H42" s="41"/>
      <c r="I42" s="41"/>
      <c r="J42" s="41"/>
    </row>
    <row r="43" spans="7:10" s="9" customFormat="1" ht="14.25" hidden="1">
      <c r="G43" s="41"/>
      <c r="H43" s="41"/>
      <c r="I43" s="41"/>
      <c r="J43" s="41"/>
    </row>
    <row r="44" spans="7:10" s="9" customFormat="1" ht="14.25" hidden="1">
      <c r="G44" s="41"/>
      <c r="H44" s="41"/>
      <c r="I44" s="41"/>
      <c r="J44" s="41"/>
    </row>
    <row r="45" spans="7:10" s="9" customFormat="1" ht="14.25" hidden="1">
      <c r="G45" s="41"/>
      <c r="H45" s="41"/>
      <c r="I45" s="41"/>
      <c r="J45" s="41"/>
    </row>
    <row r="46" spans="7:10" s="9" customFormat="1" ht="14.25" hidden="1">
      <c r="G46" s="41"/>
      <c r="H46" s="41"/>
      <c r="I46" s="41"/>
      <c r="J46" s="41"/>
    </row>
    <row r="47" spans="7:10" s="9" customFormat="1" ht="14.25" hidden="1">
      <c r="G47" s="41"/>
      <c r="H47" s="41"/>
      <c r="I47" s="41"/>
      <c r="J47" s="41"/>
    </row>
    <row r="48" spans="7:10" s="9" customFormat="1" ht="14.25"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pageSetUpPr fitToPage="1"/>
  </sheetPr>
  <dimension ref="A1:AL48"/>
  <sheetViews>
    <sheetView showGridLines="0" zoomScaleNormal="100" workbookViewId="0"/>
  </sheetViews>
  <sheetFormatPr defaultColWidth="0" defaultRowHeight="15" customHeight="1" zeroHeight="1"/>
  <cols>
    <col min="1" max="3" width="2.59765625" customWidth="1"/>
    <col min="4" max="4" width="9.1328125" customWidth="1"/>
    <col min="5" max="6" width="15.3984375" customWidth="1"/>
    <col min="7" max="7" width="11.1328125" bestFit="1" customWidth="1"/>
    <col min="8" max="8" width="11.265625" bestFit="1" customWidth="1"/>
    <col min="9" max="9" width="10.59765625" bestFit="1" customWidth="1"/>
    <col min="10" max="10" width="8.59765625" customWidth="1"/>
    <col min="11" max="12" width="9.1328125" customWidth="1"/>
    <col min="13" max="13" width="10.86328125" bestFit="1" customWidth="1"/>
    <col min="14" max="14" width="10.265625" bestFit="1" customWidth="1"/>
    <col min="15" max="15" width="12.265625" bestFit="1" customWidth="1"/>
    <col min="16" max="16" width="12.59765625" bestFit="1" customWidth="1"/>
    <col min="17" max="17" width="8.73046875" customWidth="1"/>
    <col min="18" max="19" width="9.1328125" customWidth="1"/>
    <col min="20" max="20" width="12.1328125" bestFit="1" customWidth="1"/>
    <col min="21" max="21" width="11.86328125" bestFit="1" customWidth="1"/>
    <col min="22" max="22" width="12.3984375" customWidth="1"/>
    <col min="23" max="23" width="3.265625" style="9" customWidth="1"/>
    <col min="24" max="38" width="0" style="9" hidden="1" customWidth="1"/>
    <col min="39"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40</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s="20" customFormat="1" ht="14.25">
      <c r="A6" s="9"/>
      <c r="B6"/>
      <c r="C6" s="27" t="s">
        <v>7</v>
      </c>
      <c r="D6" s="28"/>
      <c r="E6" s="28"/>
      <c r="F6" s="157" t="s">
        <v>39</v>
      </c>
      <c r="G6" s="157"/>
      <c r="H6" s="157"/>
      <c r="I6" s="157"/>
      <c r="J6" s="157"/>
      <c r="K6" s="157"/>
      <c r="L6" s="158"/>
      <c r="M6" s="156" t="s">
        <v>38</v>
      </c>
      <c r="N6" s="157"/>
      <c r="O6" s="157"/>
      <c r="P6" s="157"/>
      <c r="Q6" s="157"/>
      <c r="R6" s="157"/>
      <c r="S6" s="158"/>
      <c r="T6" s="156" t="s">
        <v>9</v>
      </c>
      <c r="U6" s="157"/>
      <c r="V6" s="157"/>
      <c r="W6" s="9"/>
      <c r="X6" s="19"/>
      <c r="Y6" s="19"/>
      <c r="Z6" s="19"/>
      <c r="AA6" s="19"/>
      <c r="AB6" s="19"/>
      <c r="AC6" s="19"/>
      <c r="AD6" s="19"/>
      <c r="AE6" s="19"/>
      <c r="AF6" s="19"/>
      <c r="AG6" s="19"/>
      <c r="AH6" s="19"/>
      <c r="AI6" s="19"/>
      <c r="AJ6" s="19"/>
      <c r="AK6" s="19"/>
      <c r="AL6" s="19"/>
    </row>
    <row r="7" spans="1:38" ht="14.25">
      <c r="A7" s="9"/>
      <c r="B7" s="18"/>
      <c r="C7" s="29"/>
      <c r="D7" s="30"/>
      <c r="E7" s="30"/>
      <c r="F7" s="29"/>
      <c r="G7" s="30"/>
      <c r="H7" s="30"/>
      <c r="I7" s="30"/>
      <c r="J7" s="30"/>
      <c r="K7" s="30"/>
      <c r="L7" s="56"/>
      <c r="M7" s="30"/>
      <c r="N7" s="30"/>
      <c r="O7" s="30"/>
      <c r="P7" s="30"/>
      <c r="Q7" s="30"/>
      <c r="R7" s="30"/>
      <c r="S7" s="56"/>
      <c r="T7" s="30"/>
      <c r="U7" s="30"/>
      <c r="V7" s="30"/>
    </row>
    <row r="8" spans="1:38" s="54" customFormat="1" ht="20.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25">
      <c r="A9" s="9"/>
      <c r="B9" s="12"/>
      <c r="C9" s="31" t="s">
        <v>14</v>
      </c>
      <c r="D9" s="26"/>
      <c r="E9" s="32"/>
      <c r="F9" s="26"/>
      <c r="G9" s="26"/>
      <c r="H9" s="26"/>
      <c r="I9" s="26"/>
      <c r="J9" s="26"/>
      <c r="K9" s="26"/>
      <c r="L9" s="32"/>
      <c r="M9" s="26"/>
      <c r="N9" s="26"/>
      <c r="O9" s="26"/>
      <c r="P9" s="26"/>
      <c r="Q9" s="26"/>
      <c r="R9" s="26"/>
      <c r="S9" s="32"/>
      <c r="T9" s="26"/>
      <c r="U9" s="26"/>
      <c r="V9" s="26"/>
    </row>
    <row r="10" spans="1:38" ht="14.25">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ht="14.25">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ht="14.25">
      <c r="A12" s="9"/>
      <c r="B12" s="12"/>
      <c r="C12" s="31" t="s">
        <v>74</v>
      </c>
      <c r="D12" s="26"/>
      <c r="E12" s="32"/>
      <c r="F12" s="45"/>
      <c r="G12" s="45"/>
      <c r="H12" s="45"/>
      <c r="I12" s="45"/>
      <c r="J12" s="64"/>
      <c r="K12" s="64"/>
      <c r="L12" s="61"/>
      <c r="M12" s="43"/>
      <c r="N12" s="43"/>
      <c r="O12" s="43"/>
      <c r="P12" s="43"/>
      <c r="Q12" s="64"/>
      <c r="R12" s="65"/>
      <c r="S12" s="61"/>
      <c r="T12" s="43"/>
      <c r="U12" s="44"/>
      <c r="V12" s="44"/>
    </row>
    <row r="13" spans="1:38" ht="14.25">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ht="14.25">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ht="14.25">
      <c r="A15" s="9"/>
      <c r="B15" s="12"/>
      <c r="C15" s="31" t="s">
        <v>15</v>
      </c>
      <c r="D15" s="26"/>
      <c r="E15" s="32"/>
      <c r="F15" s="43"/>
      <c r="G15" s="43"/>
      <c r="H15" s="43"/>
      <c r="I15" s="43"/>
      <c r="J15" s="64"/>
      <c r="K15" s="64"/>
      <c r="L15" s="60"/>
      <c r="M15" s="43"/>
      <c r="N15" s="43"/>
      <c r="O15" s="43"/>
      <c r="P15" s="43"/>
      <c r="Q15" s="64"/>
      <c r="R15" s="64"/>
      <c r="S15" s="60"/>
      <c r="T15" s="43"/>
      <c r="U15" s="44"/>
      <c r="V15" s="44"/>
    </row>
    <row r="16" spans="1:38" ht="14.25">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ht="14.25">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ht="14.25">
      <c r="A18" s="9"/>
      <c r="B18" s="12"/>
      <c r="C18" s="31" t="s">
        <v>10</v>
      </c>
      <c r="D18" s="26"/>
      <c r="E18" s="34"/>
      <c r="F18" s="43"/>
      <c r="G18" s="43"/>
      <c r="H18" s="43"/>
      <c r="I18" s="43"/>
      <c r="J18" s="64"/>
      <c r="K18" s="64"/>
      <c r="L18" s="60"/>
      <c r="M18" s="43"/>
      <c r="N18" s="43"/>
      <c r="O18" s="43"/>
      <c r="P18" s="43"/>
      <c r="Q18" s="64"/>
      <c r="R18" s="64"/>
      <c r="S18" s="60"/>
      <c r="T18" s="43"/>
      <c r="U18" s="44"/>
      <c r="V18" s="44"/>
    </row>
    <row r="19" spans="1:38" ht="14.25">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ht="14.25">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ht="14.25">
      <c r="A21" s="9"/>
      <c r="B21" s="12"/>
      <c r="C21" s="31" t="s">
        <v>16</v>
      </c>
      <c r="D21" s="26"/>
      <c r="E21" s="32"/>
      <c r="F21" s="43"/>
      <c r="G21" s="43"/>
      <c r="H21" s="43"/>
      <c r="I21" s="43"/>
      <c r="J21" s="64"/>
      <c r="K21" s="64"/>
      <c r="L21" s="60"/>
      <c r="M21" s="43"/>
      <c r="N21" s="43"/>
      <c r="O21" s="43"/>
      <c r="P21" s="43"/>
      <c r="Q21" s="64"/>
      <c r="R21" s="64"/>
      <c r="S21" s="60"/>
      <c r="T21" s="43"/>
      <c r="U21" s="44"/>
      <c r="V21" s="44"/>
    </row>
    <row r="22" spans="1:38" ht="14.25">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ht="14.25">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ht="14.25">
      <c r="A24" s="9"/>
      <c r="B24" s="12"/>
      <c r="C24" s="31" t="s">
        <v>17</v>
      </c>
      <c r="D24" s="26"/>
      <c r="E24" s="32"/>
      <c r="F24" s="43"/>
      <c r="G24" s="43"/>
      <c r="H24" s="43"/>
      <c r="I24" s="43"/>
      <c r="J24" s="64"/>
      <c r="K24" s="64"/>
      <c r="L24" s="60"/>
      <c r="M24" s="43"/>
      <c r="N24" s="43"/>
      <c r="O24" s="43"/>
      <c r="P24" s="43"/>
      <c r="Q24" s="64"/>
      <c r="R24" s="64"/>
      <c r="S24" s="60"/>
      <c r="T24" s="43"/>
      <c r="U24" s="44"/>
      <c r="V24" s="44"/>
    </row>
    <row r="25" spans="1:38" ht="14.25">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ht="14.25">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ht="14.65"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4.65" thickTop="1">
      <c r="A29" s="9"/>
      <c r="B29" s="9"/>
      <c r="C29" s="9"/>
      <c r="D29" s="9"/>
      <c r="E29" s="9"/>
      <c r="F29" s="9"/>
      <c r="G29" s="41"/>
      <c r="H29" s="41"/>
      <c r="I29" s="41"/>
      <c r="J29" s="41"/>
      <c r="K29" s="9"/>
      <c r="L29" s="9"/>
      <c r="M29" s="9"/>
      <c r="N29" s="9"/>
      <c r="O29" s="9"/>
      <c r="P29" s="9"/>
      <c r="Q29" s="9"/>
      <c r="R29" s="9"/>
      <c r="S29" s="9"/>
      <c r="T29" s="9"/>
      <c r="U29" s="9"/>
      <c r="V29" s="9"/>
    </row>
    <row r="30" spans="1:38" ht="14.25" hidden="1">
      <c r="A30" s="9"/>
      <c r="B30" s="9"/>
      <c r="C30" s="9"/>
      <c r="D30" s="9"/>
      <c r="E30" s="9"/>
      <c r="F30" s="9"/>
      <c r="G30" s="41"/>
      <c r="H30" s="41"/>
      <c r="I30" s="41"/>
      <c r="J30" s="41"/>
      <c r="K30" s="9"/>
      <c r="L30" s="9"/>
      <c r="M30" s="9"/>
      <c r="N30" s="9"/>
      <c r="O30" s="9"/>
      <c r="P30" s="9"/>
      <c r="Q30" s="9"/>
      <c r="R30" s="9"/>
      <c r="S30" s="9"/>
      <c r="T30" s="9"/>
      <c r="U30" s="9"/>
      <c r="V30" s="9"/>
    </row>
    <row r="31" spans="1:38" ht="14.25" hidden="1">
      <c r="A31" s="9"/>
      <c r="B31" s="9"/>
      <c r="C31" s="9"/>
      <c r="D31" s="9"/>
      <c r="E31" s="9"/>
      <c r="F31" s="9"/>
      <c r="G31" s="41"/>
      <c r="H31" s="41"/>
      <c r="I31" s="41"/>
      <c r="J31" s="41"/>
      <c r="K31" s="9"/>
      <c r="L31" s="9"/>
      <c r="M31" s="9"/>
      <c r="N31" s="9"/>
      <c r="O31" s="9"/>
      <c r="P31" s="9"/>
      <c r="Q31" s="9"/>
      <c r="R31" s="9"/>
      <c r="S31" s="9"/>
      <c r="T31" s="9"/>
      <c r="U31" s="9"/>
      <c r="V31" s="9"/>
    </row>
    <row r="32" spans="1:38" ht="14.25" hidden="1">
      <c r="A32" s="9"/>
      <c r="B32" s="9"/>
      <c r="C32" s="9"/>
      <c r="D32" s="9"/>
      <c r="E32" s="9"/>
      <c r="F32" s="9"/>
      <c r="G32" s="41"/>
      <c r="H32" s="41"/>
      <c r="I32" s="41"/>
      <c r="J32" s="41"/>
      <c r="K32" s="9"/>
      <c r="L32" s="9"/>
      <c r="M32" s="9"/>
      <c r="N32" s="9"/>
      <c r="O32" s="9"/>
      <c r="P32" s="9"/>
      <c r="Q32" s="9"/>
      <c r="R32" s="9"/>
      <c r="S32" s="9"/>
      <c r="T32" s="9"/>
      <c r="U32" s="9"/>
      <c r="V32" s="9"/>
    </row>
    <row r="33" spans="7:10" s="9" customFormat="1" ht="14.25" hidden="1">
      <c r="G33" s="41"/>
      <c r="H33" s="41"/>
      <c r="I33" s="41"/>
      <c r="J33" s="41"/>
    </row>
    <row r="34" spans="7:10" s="9" customFormat="1" ht="14.25" hidden="1">
      <c r="G34" s="41"/>
      <c r="H34" s="41"/>
      <c r="I34" s="41"/>
      <c r="J34" s="41"/>
    </row>
    <row r="35" spans="7:10" s="9" customFormat="1" ht="14.25" hidden="1">
      <c r="G35" s="41"/>
      <c r="H35" s="41"/>
      <c r="I35" s="41"/>
      <c r="J35" s="41"/>
    </row>
    <row r="36" spans="7:10" s="9" customFormat="1" ht="14.25" hidden="1">
      <c r="G36" s="41"/>
      <c r="H36" s="41"/>
      <c r="I36" s="41"/>
      <c r="J36" s="41"/>
    </row>
    <row r="37" spans="7:10" s="9" customFormat="1" ht="14.25" hidden="1">
      <c r="G37" s="41"/>
      <c r="H37" s="41"/>
      <c r="I37" s="41"/>
      <c r="J37" s="41"/>
    </row>
    <row r="38" spans="7:10" s="9" customFormat="1" ht="14.25" hidden="1">
      <c r="G38" s="41"/>
      <c r="H38" s="41"/>
      <c r="I38" s="41"/>
      <c r="J38" s="41"/>
    </row>
    <row r="39" spans="7:10" s="9" customFormat="1" ht="14.25" hidden="1">
      <c r="G39" s="41"/>
      <c r="H39" s="41"/>
      <c r="I39" s="41"/>
      <c r="J39" s="41"/>
    </row>
    <row r="40" spans="7:10" s="9" customFormat="1" ht="14.25" hidden="1">
      <c r="G40" s="41"/>
      <c r="H40" s="41"/>
      <c r="I40" s="41"/>
      <c r="J40" s="41"/>
    </row>
    <row r="41" spans="7:10" s="9" customFormat="1" ht="14.25" hidden="1">
      <c r="G41" s="41"/>
      <c r="H41" s="41"/>
      <c r="I41" s="41"/>
      <c r="J41" s="41"/>
    </row>
    <row r="42" spans="7:10" s="9" customFormat="1" ht="14.25" hidden="1">
      <c r="G42" s="41"/>
      <c r="H42" s="41"/>
      <c r="I42" s="41"/>
      <c r="J42" s="41"/>
    </row>
    <row r="43" spans="7:10" s="9" customFormat="1" ht="14.25" hidden="1">
      <c r="G43" s="41"/>
      <c r="H43" s="41"/>
      <c r="I43" s="41"/>
      <c r="J43" s="41"/>
    </row>
    <row r="44" spans="7:10" s="9" customFormat="1" ht="14.25" hidden="1">
      <c r="G44" s="41"/>
      <c r="H44" s="41"/>
      <c r="I44" s="41"/>
      <c r="J44" s="41"/>
    </row>
    <row r="45" spans="7:10" s="9" customFormat="1" ht="14.25" hidden="1">
      <c r="G45" s="41"/>
      <c r="H45" s="41"/>
      <c r="I45" s="41"/>
      <c r="J45" s="41"/>
    </row>
    <row r="46" spans="7:10" s="9" customFormat="1" ht="14.25" hidden="1">
      <c r="G46" s="41"/>
      <c r="H46" s="41"/>
      <c r="I46" s="41"/>
      <c r="J46" s="41"/>
    </row>
    <row r="47" spans="7:10" s="9" customFormat="1" ht="14.25" hidden="1">
      <c r="G47" s="41"/>
      <c r="H47" s="41"/>
      <c r="I47" s="41"/>
      <c r="J47" s="41"/>
    </row>
    <row r="48" spans="7:10" s="9" customFormat="1" ht="14.25"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pageSetUpPr fitToPage="1"/>
  </sheetPr>
  <dimension ref="A1:AL48"/>
  <sheetViews>
    <sheetView showGridLines="0" zoomScaleNormal="100" workbookViewId="0"/>
  </sheetViews>
  <sheetFormatPr defaultColWidth="0" defaultRowHeight="15" customHeight="1" zeroHeight="1"/>
  <cols>
    <col min="1" max="3" width="2.59765625" customWidth="1"/>
    <col min="4" max="4" width="9.1328125" customWidth="1"/>
    <col min="5" max="6" width="15.3984375" customWidth="1"/>
    <col min="7" max="7" width="11.1328125" bestFit="1" customWidth="1"/>
    <col min="8" max="8" width="10.86328125" bestFit="1" customWidth="1"/>
    <col min="9" max="9" width="11.1328125" bestFit="1" customWidth="1"/>
    <col min="10" max="10" width="8.59765625" customWidth="1"/>
    <col min="11" max="12" width="9.1328125" customWidth="1"/>
    <col min="13" max="13" width="10.86328125" bestFit="1" customWidth="1"/>
    <col min="14" max="14" width="10.265625" bestFit="1" customWidth="1"/>
    <col min="15" max="15" width="12.265625" bestFit="1" customWidth="1"/>
    <col min="16" max="16" width="12.59765625" bestFit="1" customWidth="1"/>
    <col min="17" max="17" width="8.73046875" customWidth="1"/>
    <col min="18" max="19" width="9.1328125" customWidth="1"/>
    <col min="20" max="20" width="12.1328125" bestFit="1" customWidth="1"/>
    <col min="21" max="21" width="11.86328125" bestFit="1" customWidth="1"/>
    <col min="22" max="22" width="12.3984375" customWidth="1"/>
    <col min="23" max="23" width="3.265625" style="9" customWidth="1"/>
    <col min="24" max="38" width="0" style="9" hidden="1" customWidth="1"/>
    <col min="39"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37</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s="20" customFormat="1" ht="14.25">
      <c r="A6" s="9"/>
      <c r="B6"/>
      <c r="C6" s="27" t="s">
        <v>7</v>
      </c>
      <c r="D6" s="28"/>
      <c r="E6" s="28"/>
      <c r="F6" s="157" t="s">
        <v>33</v>
      </c>
      <c r="G6" s="157"/>
      <c r="H6" s="157"/>
      <c r="I6" s="157"/>
      <c r="J6" s="157"/>
      <c r="K6" s="157"/>
      <c r="L6" s="158"/>
      <c r="M6" s="156" t="s">
        <v>33</v>
      </c>
      <c r="N6" s="157"/>
      <c r="O6" s="157"/>
      <c r="P6" s="157"/>
      <c r="Q6" s="157"/>
      <c r="R6" s="157"/>
      <c r="S6" s="158"/>
      <c r="T6" s="156" t="s">
        <v>9</v>
      </c>
      <c r="U6" s="157"/>
      <c r="V6" s="157"/>
      <c r="W6" s="9"/>
      <c r="X6" s="19"/>
      <c r="Y6" s="19"/>
      <c r="Z6" s="19"/>
      <c r="AA6" s="19"/>
      <c r="AB6" s="19"/>
      <c r="AC6" s="19"/>
      <c r="AD6" s="19"/>
      <c r="AE6" s="19"/>
      <c r="AF6" s="19"/>
      <c r="AG6" s="19"/>
      <c r="AH6" s="19"/>
      <c r="AI6" s="19"/>
      <c r="AJ6" s="19"/>
      <c r="AK6" s="19"/>
      <c r="AL6" s="19"/>
    </row>
    <row r="7" spans="1:38" ht="14.25">
      <c r="A7" s="9"/>
      <c r="B7" s="18"/>
      <c r="C7" s="29"/>
      <c r="D7" s="30"/>
      <c r="E7" s="30"/>
      <c r="F7" s="29"/>
      <c r="G7" s="30"/>
      <c r="H7" s="30"/>
      <c r="I7" s="30"/>
      <c r="J7" s="30"/>
      <c r="K7" s="30"/>
      <c r="L7" s="56"/>
      <c r="M7" s="30"/>
      <c r="N7" s="30"/>
      <c r="O7" s="30"/>
      <c r="P7" s="30"/>
      <c r="Q7" s="30"/>
      <c r="R7" s="30"/>
      <c r="S7" s="56"/>
      <c r="T7" s="30"/>
      <c r="U7" s="30"/>
      <c r="V7" s="30"/>
    </row>
    <row r="8" spans="1:38" s="54" customFormat="1" ht="20.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25">
      <c r="A9" s="9"/>
      <c r="B9" s="12"/>
      <c r="C9" s="31" t="s">
        <v>14</v>
      </c>
      <c r="D9" s="26"/>
      <c r="E9" s="32"/>
      <c r="F9" s="26"/>
      <c r="G9" s="26"/>
      <c r="H9" s="26"/>
      <c r="I9" s="26"/>
      <c r="J9" s="26"/>
      <c r="K9" s="26"/>
      <c r="L9" s="32"/>
      <c r="M9" s="26"/>
      <c r="N9" s="26"/>
      <c r="O9" s="26"/>
      <c r="P9" s="26"/>
      <c r="Q9" s="26"/>
      <c r="R9" s="26"/>
      <c r="S9" s="32"/>
      <c r="T9" s="26"/>
      <c r="U9" s="26"/>
      <c r="V9" s="26"/>
    </row>
    <row r="10" spans="1:38" ht="14.25">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ht="14.25">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ht="14.25">
      <c r="A12" s="9"/>
      <c r="B12" s="12"/>
      <c r="C12" s="31" t="s">
        <v>74</v>
      </c>
      <c r="D12" s="26"/>
      <c r="E12" s="32"/>
      <c r="F12" s="45"/>
      <c r="G12" s="45"/>
      <c r="H12" s="45"/>
      <c r="I12" s="45"/>
      <c r="J12" s="64"/>
      <c r="K12" s="64"/>
      <c r="L12" s="61"/>
      <c r="M12" s="43"/>
      <c r="N12" s="43"/>
      <c r="O12" s="43"/>
      <c r="P12" s="43"/>
      <c r="Q12" s="64"/>
      <c r="R12" s="65"/>
      <c r="S12" s="61"/>
      <c r="T12" s="43"/>
      <c r="U12" s="44"/>
      <c r="V12" s="44"/>
    </row>
    <row r="13" spans="1:38" ht="14.25">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ht="14.25">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ht="14.25">
      <c r="A15" s="9"/>
      <c r="B15" s="12"/>
      <c r="C15" s="31" t="s">
        <v>15</v>
      </c>
      <c r="D15" s="26"/>
      <c r="E15" s="32"/>
      <c r="F15" s="43"/>
      <c r="G15" s="43"/>
      <c r="H15" s="43"/>
      <c r="I15" s="43"/>
      <c r="J15" s="64"/>
      <c r="K15" s="64"/>
      <c r="L15" s="60"/>
      <c r="M15" s="43"/>
      <c r="N15" s="43"/>
      <c r="O15" s="43"/>
      <c r="P15" s="43"/>
      <c r="Q15" s="64"/>
      <c r="R15" s="64"/>
      <c r="S15" s="60"/>
      <c r="T15" s="43"/>
      <c r="U15" s="44"/>
      <c r="V15" s="44"/>
    </row>
    <row r="16" spans="1:38" ht="14.25">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ht="14.25">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ht="14.25">
      <c r="A18" s="9"/>
      <c r="B18" s="12"/>
      <c r="C18" s="31" t="s">
        <v>10</v>
      </c>
      <c r="D18" s="26"/>
      <c r="E18" s="34"/>
      <c r="F18" s="43"/>
      <c r="G18" s="43"/>
      <c r="H18" s="43"/>
      <c r="I18" s="43"/>
      <c r="J18" s="64"/>
      <c r="K18" s="64"/>
      <c r="L18" s="60"/>
      <c r="M18" s="43"/>
      <c r="N18" s="43"/>
      <c r="O18" s="43"/>
      <c r="P18" s="43"/>
      <c r="Q18" s="64"/>
      <c r="R18" s="64"/>
      <c r="S18" s="60"/>
      <c r="T18" s="43"/>
      <c r="U18" s="44"/>
      <c r="V18" s="44"/>
    </row>
    <row r="19" spans="1:38" ht="14.25">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ht="14.25">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ht="14.25">
      <c r="A21" s="9"/>
      <c r="B21" s="12"/>
      <c r="C21" s="31" t="s">
        <v>16</v>
      </c>
      <c r="D21" s="26"/>
      <c r="E21" s="32"/>
      <c r="F21" s="43"/>
      <c r="G21" s="43"/>
      <c r="H21" s="43"/>
      <c r="I21" s="43"/>
      <c r="J21" s="64"/>
      <c r="K21" s="64"/>
      <c r="L21" s="60"/>
      <c r="M21" s="43"/>
      <c r="N21" s="43"/>
      <c r="O21" s="43"/>
      <c r="P21" s="43"/>
      <c r="Q21" s="64"/>
      <c r="R21" s="64"/>
      <c r="S21" s="60"/>
      <c r="T21" s="43"/>
      <c r="U21" s="44"/>
      <c r="V21" s="44"/>
    </row>
    <row r="22" spans="1:38" ht="14.25">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ht="14.25">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ht="14.25">
      <c r="A24" s="9"/>
      <c r="B24" s="12"/>
      <c r="C24" s="31" t="s">
        <v>17</v>
      </c>
      <c r="D24" s="26"/>
      <c r="E24" s="32"/>
      <c r="F24" s="43"/>
      <c r="G24" s="43"/>
      <c r="H24" s="43"/>
      <c r="I24" s="43"/>
      <c r="J24" s="64"/>
      <c r="K24" s="64"/>
      <c r="L24" s="60"/>
      <c r="M24" s="43"/>
      <c r="N24" s="43"/>
      <c r="O24" s="43"/>
      <c r="P24" s="43"/>
      <c r="Q24" s="64"/>
      <c r="R24" s="64"/>
      <c r="S24" s="60"/>
      <c r="T24" s="43"/>
      <c r="U24" s="44"/>
      <c r="V24" s="44"/>
    </row>
    <row r="25" spans="1:38" ht="14.25">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ht="14.25">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ht="14.65"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4.65" thickTop="1">
      <c r="A29" s="9"/>
      <c r="B29" s="9"/>
      <c r="C29" s="9"/>
      <c r="D29" s="9"/>
      <c r="E29" s="9"/>
      <c r="F29" s="9"/>
      <c r="G29" s="41"/>
      <c r="H29" s="41"/>
      <c r="I29" s="41"/>
      <c r="J29" s="41"/>
      <c r="K29" s="9"/>
      <c r="L29" s="9"/>
      <c r="M29" s="9"/>
      <c r="N29" s="9"/>
      <c r="O29" s="9"/>
      <c r="P29" s="9"/>
      <c r="Q29" s="9"/>
      <c r="R29" s="9"/>
      <c r="S29" s="9"/>
      <c r="T29" s="9"/>
      <c r="U29" s="9"/>
      <c r="V29" s="9"/>
    </row>
    <row r="30" spans="1:38" ht="14.25" hidden="1">
      <c r="A30" s="9"/>
      <c r="B30" s="9"/>
      <c r="C30" s="9"/>
      <c r="D30" s="9"/>
      <c r="E30" s="9"/>
      <c r="F30" s="9"/>
      <c r="G30" s="41"/>
      <c r="H30" s="41"/>
      <c r="I30" s="41"/>
      <c r="J30" s="41"/>
      <c r="K30" s="9"/>
      <c r="L30" s="9"/>
      <c r="M30" s="9"/>
      <c r="N30" s="9"/>
      <c r="O30" s="9"/>
      <c r="P30" s="9"/>
      <c r="Q30" s="9"/>
      <c r="R30" s="9"/>
      <c r="S30" s="9"/>
      <c r="T30" s="9"/>
      <c r="U30" s="9"/>
      <c r="V30" s="9"/>
    </row>
    <row r="31" spans="1:38" ht="14.25" hidden="1">
      <c r="A31" s="9"/>
      <c r="B31" s="9"/>
      <c r="C31" s="9"/>
      <c r="D31" s="9"/>
      <c r="E31" s="9"/>
      <c r="F31" s="9"/>
      <c r="G31" s="41"/>
      <c r="H31" s="41"/>
      <c r="I31" s="41"/>
      <c r="J31" s="41"/>
      <c r="K31" s="9"/>
      <c r="L31" s="9"/>
      <c r="M31" s="9"/>
      <c r="N31" s="9"/>
      <c r="O31" s="9"/>
      <c r="P31" s="9"/>
      <c r="Q31" s="9"/>
      <c r="R31" s="9"/>
      <c r="S31" s="9"/>
      <c r="T31" s="9"/>
      <c r="U31" s="9"/>
      <c r="V31" s="9"/>
    </row>
    <row r="32" spans="1:38" ht="14.25" hidden="1">
      <c r="A32" s="9"/>
      <c r="B32" s="9"/>
      <c r="C32" s="9"/>
      <c r="D32" s="9"/>
      <c r="E32" s="9"/>
      <c r="F32" s="9"/>
      <c r="G32" s="41"/>
      <c r="H32" s="41"/>
      <c r="I32" s="41"/>
      <c r="J32" s="41"/>
      <c r="K32" s="9"/>
      <c r="L32" s="9"/>
      <c r="M32" s="9"/>
      <c r="N32" s="9"/>
      <c r="O32" s="9"/>
      <c r="P32" s="9"/>
      <c r="Q32" s="9"/>
      <c r="R32" s="9"/>
      <c r="S32" s="9"/>
      <c r="T32" s="9"/>
      <c r="U32" s="9"/>
      <c r="V32" s="9"/>
    </row>
    <row r="33" spans="7:10" s="9" customFormat="1" ht="14.25" hidden="1">
      <c r="G33" s="41"/>
      <c r="H33" s="41"/>
      <c r="I33" s="41"/>
      <c r="J33" s="41"/>
    </row>
    <row r="34" spans="7:10" s="9" customFormat="1" ht="14.25" hidden="1">
      <c r="G34" s="41"/>
      <c r="H34" s="41"/>
      <c r="I34" s="41"/>
      <c r="J34" s="41"/>
    </row>
    <row r="35" spans="7:10" s="9" customFormat="1" ht="14.25" hidden="1">
      <c r="G35" s="41"/>
      <c r="H35" s="41"/>
      <c r="I35" s="41"/>
      <c r="J35" s="41"/>
    </row>
    <row r="36" spans="7:10" s="9" customFormat="1" ht="14.25" hidden="1">
      <c r="G36" s="41"/>
      <c r="H36" s="41"/>
      <c r="I36" s="41"/>
      <c r="J36" s="41"/>
    </row>
    <row r="37" spans="7:10" s="9" customFormat="1" ht="14.25" hidden="1">
      <c r="G37" s="41"/>
      <c r="H37" s="41"/>
      <c r="I37" s="41"/>
      <c r="J37" s="41"/>
    </row>
    <row r="38" spans="7:10" s="9" customFormat="1" ht="14.25" hidden="1">
      <c r="G38" s="41"/>
      <c r="H38" s="41"/>
      <c r="I38" s="41"/>
      <c r="J38" s="41"/>
    </row>
    <row r="39" spans="7:10" s="9" customFormat="1" ht="14.25" hidden="1">
      <c r="G39" s="41"/>
      <c r="H39" s="41"/>
      <c r="I39" s="41"/>
      <c r="J39" s="41"/>
    </row>
    <row r="40" spans="7:10" s="9" customFormat="1" ht="14.25" hidden="1">
      <c r="G40" s="41"/>
      <c r="H40" s="41"/>
      <c r="I40" s="41"/>
      <c r="J40" s="41"/>
    </row>
    <row r="41" spans="7:10" s="9" customFormat="1" ht="14.25" hidden="1">
      <c r="G41" s="41"/>
      <c r="H41" s="41"/>
      <c r="I41" s="41"/>
      <c r="J41" s="41"/>
    </row>
    <row r="42" spans="7:10" s="9" customFormat="1" ht="14.25" hidden="1">
      <c r="G42" s="41"/>
      <c r="H42" s="41"/>
      <c r="I42" s="41"/>
      <c r="J42" s="41"/>
    </row>
    <row r="43" spans="7:10" s="9" customFormat="1" ht="14.25" hidden="1">
      <c r="G43" s="41"/>
      <c r="H43" s="41"/>
      <c r="I43" s="41"/>
      <c r="J43" s="41"/>
    </row>
    <row r="44" spans="7:10" s="9" customFormat="1" ht="14.25" hidden="1">
      <c r="G44" s="41"/>
      <c r="H44" s="41"/>
      <c r="I44" s="41"/>
      <c r="J44" s="41"/>
    </row>
    <row r="45" spans="7:10" s="9" customFormat="1" ht="14.25" hidden="1">
      <c r="G45" s="41"/>
      <c r="H45" s="41"/>
      <c r="I45" s="41"/>
      <c r="J45" s="41"/>
    </row>
    <row r="46" spans="7:10" s="9" customFormat="1" ht="14.25" hidden="1">
      <c r="G46" s="41"/>
      <c r="H46" s="41"/>
      <c r="I46" s="41"/>
      <c r="J46" s="41"/>
    </row>
    <row r="47" spans="7:10" s="9" customFormat="1" ht="14.25" hidden="1">
      <c r="G47" s="41"/>
      <c r="H47" s="41"/>
      <c r="I47" s="41"/>
      <c r="J47" s="41"/>
    </row>
    <row r="48" spans="7:10" s="9" customFormat="1" ht="14.25"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pageSetUpPr fitToPage="1"/>
  </sheetPr>
  <dimension ref="A1:AG48"/>
  <sheetViews>
    <sheetView showGridLines="0" zoomScaleNormal="100" workbookViewId="0"/>
  </sheetViews>
  <sheetFormatPr defaultColWidth="0" defaultRowHeight="15" customHeight="1" zeroHeight="1"/>
  <cols>
    <col min="1" max="3" width="2.59765625" customWidth="1"/>
    <col min="4" max="4" width="9.1328125" customWidth="1"/>
    <col min="5" max="5" width="15.3984375" customWidth="1"/>
    <col min="6" max="6" width="11.1328125" bestFit="1" customWidth="1"/>
    <col min="7" max="7" width="9.1328125" customWidth="1"/>
    <col min="8" max="8" width="10.59765625" bestFit="1" customWidth="1"/>
    <col min="9" max="10" width="9.1328125" customWidth="1"/>
    <col min="11" max="11" width="10.265625" bestFit="1" customWidth="1"/>
    <col min="12" max="12" width="12.265625" bestFit="1" customWidth="1"/>
    <col min="13" max="13" width="12.59765625" bestFit="1" customWidth="1"/>
    <col min="14" max="15" width="9.1328125" customWidth="1"/>
    <col min="16" max="16" width="11.86328125" bestFit="1" customWidth="1"/>
    <col min="17" max="17" width="12.3984375" customWidth="1"/>
    <col min="18" max="18" width="3.265625" style="9" customWidth="1"/>
    <col min="19" max="33" width="0" style="9" hidden="1" customWidth="1"/>
    <col min="34" max="16384" width="9.1328125" hidden="1"/>
  </cols>
  <sheetData>
    <row r="1" spans="1:33" ht="14.25">
      <c r="A1" s="9"/>
      <c r="B1" s="9"/>
      <c r="C1" s="9"/>
      <c r="D1" s="9"/>
      <c r="E1" s="9"/>
      <c r="F1" s="9"/>
      <c r="G1" s="9"/>
      <c r="H1" s="9"/>
      <c r="I1" s="9"/>
      <c r="J1" s="9"/>
      <c r="K1" s="9"/>
      <c r="L1" s="9"/>
      <c r="M1" s="9"/>
      <c r="N1" s="9"/>
      <c r="O1" s="9"/>
      <c r="P1" s="9"/>
      <c r="Q1" s="9"/>
    </row>
    <row r="2" spans="1:33" ht="18" thickBot="1">
      <c r="A2" s="9"/>
      <c r="B2" s="8" t="s">
        <v>6</v>
      </c>
      <c r="C2" s="23"/>
      <c r="D2" s="23"/>
      <c r="E2" s="23"/>
      <c r="F2" s="23"/>
      <c r="G2" s="23"/>
      <c r="H2" s="23"/>
      <c r="I2" s="23"/>
      <c r="J2" s="23"/>
      <c r="K2" s="23"/>
      <c r="L2" s="23"/>
      <c r="M2" s="23"/>
      <c r="N2" s="23"/>
      <c r="O2" s="23"/>
      <c r="P2" s="23"/>
      <c r="Q2" s="23"/>
    </row>
    <row r="3" spans="1:33" ht="14.25">
      <c r="A3" s="9"/>
      <c r="B3" s="10"/>
      <c r="C3" s="24"/>
      <c r="D3" s="24"/>
      <c r="E3" s="24"/>
      <c r="F3" s="24"/>
      <c r="G3" s="24"/>
      <c r="H3" s="24"/>
      <c r="I3" s="24"/>
      <c r="J3" s="24"/>
      <c r="K3" s="24"/>
      <c r="L3" s="24"/>
      <c r="M3" s="24"/>
      <c r="N3" s="24"/>
      <c r="O3" s="24"/>
      <c r="P3" s="24"/>
      <c r="Q3" s="25"/>
    </row>
    <row r="4" spans="1:33" ht="15.75">
      <c r="A4" s="9"/>
      <c r="B4" s="11" t="s">
        <v>7</v>
      </c>
      <c r="C4" s="26"/>
      <c r="D4" s="24"/>
      <c r="E4" s="58" t="s">
        <v>30</v>
      </c>
      <c r="F4" s="24"/>
      <c r="G4" s="24"/>
      <c r="H4" s="24"/>
      <c r="I4" s="24"/>
      <c r="J4" s="24"/>
      <c r="K4" s="24"/>
      <c r="L4" s="24"/>
      <c r="M4" s="24"/>
      <c r="N4" s="24"/>
      <c r="O4" s="24"/>
      <c r="P4" s="24"/>
      <c r="Q4" s="24"/>
    </row>
    <row r="5" spans="1:33" ht="14.25">
      <c r="A5" s="9"/>
      <c r="B5" s="10"/>
      <c r="C5" s="24"/>
      <c r="D5" s="24"/>
      <c r="E5" s="24"/>
      <c r="F5" s="24"/>
      <c r="G5" s="24"/>
      <c r="H5" s="24"/>
      <c r="I5" s="24"/>
      <c r="J5" s="24"/>
      <c r="K5" s="24"/>
      <c r="L5" s="24"/>
      <c r="M5" s="24"/>
      <c r="N5" s="24"/>
      <c r="O5" s="24"/>
      <c r="P5" s="24"/>
      <c r="Q5" s="24"/>
    </row>
    <row r="6" spans="1:33" s="20" customFormat="1" ht="14.25">
      <c r="A6" s="9"/>
      <c r="B6"/>
      <c r="C6" s="27" t="s">
        <v>7</v>
      </c>
      <c r="D6" s="28"/>
      <c r="E6" s="28"/>
      <c r="F6" s="156" t="s">
        <v>31</v>
      </c>
      <c r="G6" s="165"/>
      <c r="H6" s="165"/>
      <c r="I6" s="166"/>
      <c r="J6" s="167"/>
      <c r="K6" s="156" t="s">
        <v>32</v>
      </c>
      <c r="L6" s="165"/>
      <c r="M6" s="165"/>
      <c r="N6" s="166"/>
      <c r="O6" s="167"/>
      <c r="P6" s="157" t="s">
        <v>9</v>
      </c>
      <c r="Q6" s="165"/>
      <c r="R6" s="9"/>
      <c r="S6" s="19"/>
      <c r="T6" s="19"/>
      <c r="U6" s="19"/>
      <c r="V6" s="19"/>
      <c r="W6" s="19"/>
      <c r="X6" s="19"/>
      <c r="Y6" s="19"/>
      <c r="Z6" s="19"/>
      <c r="AA6" s="19"/>
      <c r="AB6" s="19"/>
      <c r="AC6" s="19"/>
      <c r="AD6" s="19"/>
      <c r="AE6" s="19"/>
      <c r="AF6" s="19"/>
      <c r="AG6" s="19"/>
    </row>
    <row r="7" spans="1:33" ht="14.25">
      <c r="A7" s="9"/>
      <c r="B7" s="18"/>
      <c r="C7" s="29"/>
      <c r="D7" s="30"/>
      <c r="E7" s="30"/>
      <c r="F7" s="29"/>
      <c r="G7" s="30"/>
      <c r="H7" s="30"/>
      <c r="I7" s="30"/>
      <c r="J7" s="56"/>
      <c r="K7" s="29"/>
      <c r="L7" s="30"/>
      <c r="M7" s="30"/>
      <c r="N7" s="30"/>
      <c r="O7" s="56"/>
      <c r="P7" s="30"/>
      <c r="Q7" s="30"/>
    </row>
    <row r="8" spans="1:33" s="54" customFormat="1" ht="20.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25">
      <c r="A9" s="9"/>
      <c r="B9" s="12"/>
      <c r="C9" s="31" t="s">
        <v>14</v>
      </c>
      <c r="D9" s="26"/>
      <c r="E9" s="32"/>
      <c r="F9" s="26"/>
      <c r="G9" s="26"/>
      <c r="H9" s="26"/>
      <c r="I9" s="26"/>
      <c r="J9" s="32"/>
      <c r="K9" s="26"/>
      <c r="L9" s="26"/>
      <c r="M9" s="26"/>
      <c r="N9" s="26"/>
      <c r="O9" s="32"/>
      <c r="P9" s="26"/>
      <c r="Q9" s="26"/>
    </row>
    <row r="10" spans="1:33" ht="14.25">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ht="14.25">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ht="14.25">
      <c r="A12" s="9"/>
      <c r="B12" s="12"/>
      <c r="C12" s="31" t="s">
        <v>74</v>
      </c>
      <c r="D12" s="26"/>
      <c r="E12" s="32"/>
      <c r="F12" s="45"/>
      <c r="G12" s="45"/>
      <c r="H12" s="45"/>
      <c r="I12" s="64"/>
      <c r="J12" s="61"/>
      <c r="K12" s="43"/>
      <c r="L12" s="43"/>
      <c r="M12" s="43"/>
      <c r="N12" s="65"/>
      <c r="O12" s="61"/>
      <c r="P12" s="44"/>
      <c r="Q12" s="44"/>
    </row>
    <row r="13" spans="1:33" ht="14.25">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ht="14.25">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ht="14.25">
      <c r="A15" s="9"/>
      <c r="B15" s="12"/>
      <c r="C15" s="31" t="s">
        <v>15</v>
      </c>
      <c r="D15" s="26"/>
      <c r="E15" s="32"/>
      <c r="F15" s="43"/>
      <c r="G15" s="43"/>
      <c r="H15" s="43"/>
      <c r="I15" s="64"/>
      <c r="J15" s="60"/>
      <c r="K15" s="43"/>
      <c r="L15" s="43"/>
      <c r="M15" s="43"/>
      <c r="N15" s="64"/>
      <c r="O15" s="60"/>
      <c r="P15" s="44"/>
      <c r="Q15" s="44"/>
    </row>
    <row r="16" spans="1:33" ht="14.25">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ht="14.25">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ht="14.25">
      <c r="A18" s="9"/>
      <c r="B18" s="12"/>
      <c r="C18" s="31" t="s">
        <v>10</v>
      </c>
      <c r="D18" s="26"/>
      <c r="E18" s="34"/>
      <c r="F18" s="43"/>
      <c r="G18" s="43"/>
      <c r="H18" s="43"/>
      <c r="I18" s="64"/>
      <c r="J18" s="60"/>
      <c r="K18" s="43"/>
      <c r="L18" s="43"/>
      <c r="M18" s="43"/>
      <c r="N18" s="64"/>
      <c r="O18" s="60"/>
      <c r="P18" s="44"/>
      <c r="Q18" s="44"/>
    </row>
    <row r="19" spans="1:33" ht="14.25">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ht="14.25">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ht="14.25">
      <c r="A21" s="9"/>
      <c r="B21" s="12"/>
      <c r="C21" s="31" t="s">
        <v>16</v>
      </c>
      <c r="D21" s="26"/>
      <c r="E21" s="32"/>
      <c r="F21" s="43"/>
      <c r="G21" s="43"/>
      <c r="H21" s="43"/>
      <c r="I21" s="64"/>
      <c r="J21" s="60"/>
      <c r="K21" s="43"/>
      <c r="L21" s="43"/>
      <c r="M21" s="43"/>
      <c r="N21" s="64"/>
      <c r="O21" s="60"/>
      <c r="P21" s="44"/>
      <c r="Q21" s="44"/>
    </row>
    <row r="22" spans="1:33" ht="14.25">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ht="14.25">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ht="14.25">
      <c r="A24" s="9"/>
      <c r="B24" s="12"/>
      <c r="C24" s="31" t="s">
        <v>17</v>
      </c>
      <c r="D24" s="26"/>
      <c r="E24" s="32"/>
      <c r="F24" s="43"/>
      <c r="G24" s="43"/>
      <c r="H24" s="43"/>
      <c r="I24" s="64"/>
      <c r="J24" s="60"/>
      <c r="K24" s="43"/>
      <c r="L24" s="43"/>
      <c r="M24" s="43"/>
      <c r="N24" s="64"/>
      <c r="O24" s="60"/>
      <c r="P24" s="44"/>
      <c r="Q24" s="44"/>
    </row>
    <row r="25" spans="1:33" ht="14.25">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ht="14.25">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ht="14.65"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4.65" thickTop="1">
      <c r="A29" s="9"/>
      <c r="B29" s="9"/>
      <c r="C29" s="9"/>
      <c r="D29" s="9"/>
      <c r="E29" s="9"/>
      <c r="F29" s="41"/>
      <c r="G29" s="41"/>
      <c r="H29" s="41"/>
      <c r="I29" s="9"/>
      <c r="J29" s="9"/>
      <c r="K29" s="9"/>
      <c r="L29" s="9"/>
      <c r="M29" s="9"/>
      <c r="N29" s="9"/>
      <c r="O29" s="9"/>
      <c r="P29" s="9"/>
      <c r="Q29" s="9"/>
    </row>
    <row r="30" spans="1:33" ht="14.25" hidden="1">
      <c r="A30" s="9"/>
      <c r="B30" s="9"/>
      <c r="C30" s="9"/>
      <c r="D30" s="9"/>
      <c r="E30" s="9"/>
      <c r="F30" s="41"/>
      <c r="G30" s="41"/>
      <c r="H30" s="41"/>
      <c r="I30" s="9"/>
      <c r="J30" s="9"/>
      <c r="K30" s="9"/>
      <c r="L30" s="9"/>
      <c r="M30" s="9"/>
      <c r="N30" s="9"/>
      <c r="O30" s="9"/>
      <c r="P30" s="9"/>
      <c r="Q30" s="9"/>
    </row>
    <row r="31" spans="1:33" ht="14.25" hidden="1">
      <c r="A31" s="9"/>
      <c r="B31" s="9"/>
      <c r="C31" s="9"/>
      <c r="D31" s="9"/>
      <c r="E31" s="9"/>
      <c r="F31" s="41"/>
      <c r="G31" s="41"/>
      <c r="H31" s="41"/>
      <c r="I31" s="9"/>
      <c r="J31" s="9"/>
      <c r="K31" s="9"/>
      <c r="L31" s="9"/>
      <c r="M31" s="9"/>
      <c r="N31" s="9"/>
      <c r="O31" s="9"/>
      <c r="P31" s="9"/>
      <c r="Q31" s="9"/>
    </row>
    <row r="32" spans="1:33" ht="14.25" hidden="1">
      <c r="A32" s="9"/>
      <c r="B32" s="9"/>
      <c r="C32" s="9"/>
      <c r="D32" s="9"/>
      <c r="E32" s="9"/>
      <c r="F32" s="41"/>
      <c r="G32" s="41"/>
      <c r="H32" s="41"/>
      <c r="I32" s="9"/>
      <c r="J32" s="9"/>
      <c r="K32" s="9"/>
      <c r="L32" s="9"/>
      <c r="M32" s="9"/>
      <c r="N32" s="9"/>
      <c r="O32" s="9"/>
      <c r="P32" s="9"/>
      <c r="Q32" s="9"/>
    </row>
    <row r="33" spans="6:8" s="9" customFormat="1" ht="14.25" hidden="1">
      <c r="F33" s="41"/>
      <c r="G33" s="41"/>
      <c r="H33" s="41"/>
    </row>
    <row r="34" spans="6:8" s="9" customFormat="1" ht="14.25" hidden="1">
      <c r="F34" s="41"/>
      <c r="G34" s="41"/>
      <c r="H34" s="41"/>
    </row>
    <row r="35" spans="6:8" s="9" customFormat="1" ht="14.25" hidden="1">
      <c r="F35" s="41"/>
      <c r="G35" s="41"/>
      <c r="H35" s="41"/>
    </row>
    <row r="36" spans="6:8" s="9" customFormat="1" ht="14.25" hidden="1">
      <c r="F36" s="41"/>
      <c r="G36" s="41"/>
      <c r="H36" s="41"/>
    </row>
    <row r="37" spans="6:8" s="9" customFormat="1" ht="14.25" hidden="1">
      <c r="F37" s="41"/>
      <c r="G37" s="41"/>
      <c r="H37" s="41"/>
    </row>
    <row r="38" spans="6:8" s="9" customFormat="1" ht="14.25" hidden="1">
      <c r="F38" s="41"/>
      <c r="G38" s="41"/>
      <c r="H38" s="41"/>
    </row>
    <row r="39" spans="6:8" s="9" customFormat="1" ht="14.25" hidden="1">
      <c r="F39" s="41"/>
      <c r="G39" s="41"/>
      <c r="H39" s="41"/>
    </row>
    <row r="40" spans="6:8" s="9" customFormat="1" ht="14.25" hidden="1">
      <c r="F40" s="41"/>
      <c r="G40" s="41"/>
      <c r="H40" s="41"/>
    </row>
    <row r="41" spans="6:8" s="9" customFormat="1" ht="14.25" hidden="1">
      <c r="F41" s="41"/>
      <c r="G41" s="41"/>
      <c r="H41" s="41"/>
    </row>
    <row r="42" spans="6:8" s="9" customFormat="1" ht="14.25" hidden="1">
      <c r="F42" s="41"/>
      <c r="G42" s="41"/>
      <c r="H42" s="41"/>
    </row>
    <row r="43" spans="6:8" s="9" customFormat="1" ht="14.25" hidden="1">
      <c r="F43" s="41"/>
      <c r="G43" s="41"/>
      <c r="H43" s="41"/>
    </row>
    <row r="44" spans="6:8" s="9" customFormat="1" ht="14.25" hidden="1">
      <c r="F44" s="41"/>
      <c r="G44" s="41"/>
      <c r="H44" s="41"/>
    </row>
    <row r="45" spans="6:8" s="9" customFormat="1" ht="14.25" hidden="1">
      <c r="F45" s="41"/>
      <c r="G45" s="41"/>
      <c r="H45" s="41"/>
    </row>
    <row r="46" spans="6:8" s="9" customFormat="1" ht="14.25" hidden="1">
      <c r="F46" s="41"/>
      <c r="G46" s="41"/>
      <c r="H46" s="41"/>
    </row>
    <row r="47" spans="6:8" s="9" customFormat="1" ht="14.25" hidden="1">
      <c r="F47" s="41"/>
      <c r="G47" s="41"/>
      <c r="H47" s="41"/>
    </row>
    <row r="48" spans="6:8" s="9" customFormat="1" ht="14.25"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pageSetUpPr fitToPage="1"/>
  </sheetPr>
  <dimension ref="A1:AG48"/>
  <sheetViews>
    <sheetView showGridLines="0" zoomScaleNormal="100" workbookViewId="0"/>
  </sheetViews>
  <sheetFormatPr defaultColWidth="0" defaultRowHeight="15" customHeight="1" zeroHeight="1"/>
  <cols>
    <col min="1" max="3" width="2.59765625" customWidth="1"/>
    <col min="4" max="4" width="9.1328125" customWidth="1"/>
    <col min="5" max="5" width="15.3984375" customWidth="1"/>
    <col min="6" max="6" width="11.1328125" bestFit="1" customWidth="1"/>
    <col min="7" max="7" width="9.1328125" customWidth="1"/>
    <col min="8" max="8" width="10.59765625" bestFit="1" customWidth="1"/>
    <col min="9" max="10" width="9.1328125" customWidth="1"/>
    <col min="11" max="11" width="10.265625" bestFit="1" customWidth="1"/>
    <col min="12" max="12" width="12.265625" bestFit="1" customWidth="1"/>
    <col min="13" max="13" width="12.59765625" bestFit="1" customWidth="1"/>
    <col min="14" max="15" width="9.1328125" customWidth="1"/>
    <col min="16" max="16" width="11.86328125" bestFit="1" customWidth="1"/>
    <col min="17" max="17" width="12.3984375" customWidth="1"/>
    <col min="18" max="18" width="3.265625" style="9" customWidth="1"/>
    <col min="19" max="33" width="0" style="9" hidden="1" customWidth="1"/>
    <col min="34" max="16384" width="9.1328125" hidden="1"/>
  </cols>
  <sheetData>
    <row r="1" spans="1:33" ht="14.25">
      <c r="A1" s="9"/>
      <c r="B1" s="9"/>
      <c r="C1" s="9"/>
      <c r="D1" s="9"/>
      <c r="E1" s="9"/>
      <c r="F1" s="9"/>
      <c r="G1" s="9"/>
      <c r="H1" s="9"/>
      <c r="I1" s="9"/>
      <c r="J1" s="9"/>
      <c r="K1" s="9"/>
      <c r="L1" s="9"/>
      <c r="M1" s="9"/>
      <c r="N1" s="9"/>
      <c r="O1" s="9"/>
      <c r="P1" s="9"/>
      <c r="Q1" s="9"/>
    </row>
    <row r="2" spans="1:33" ht="18" thickBot="1">
      <c r="A2" s="9"/>
      <c r="B2" s="8" t="s">
        <v>6</v>
      </c>
      <c r="C2" s="23"/>
      <c r="D2" s="23"/>
      <c r="E2" s="23"/>
      <c r="F2" s="23"/>
      <c r="G2" s="23"/>
      <c r="H2" s="23"/>
      <c r="I2" s="23"/>
      <c r="J2" s="23"/>
      <c r="K2" s="23"/>
      <c r="L2" s="23"/>
      <c r="M2" s="23"/>
      <c r="N2" s="23"/>
      <c r="O2" s="23"/>
      <c r="P2" s="23"/>
      <c r="Q2" s="23"/>
    </row>
    <row r="3" spans="1:33" ht="14.25">
      <c r="A3" s="9"/>
      <c r="B3" s="10"/>
      <c r="C3" s="24"/>
      <c r="D3" s="24"/>
      <c r="E3" s="24"/>
      <c r="F3" s="24"/>
      <c r="G3" s="24"/>
      <c r="H3" s="24"/>
      <c r="I3" s="24"/>
      <c r="J3" s="24"/>
      <c r="K3" s="24"/>
      <c r="L3" s="24"/>
      <c r="M3" s="24"/>
      <c r="N3" s="24"/>
      <c r="O3" s="24"/>
      <c r="P3" s="24"/>
      <c r="Q3" s="25"/>
    </row>
    <row r="4" spans="1:33" ht="15.75">
      <c r="A4" s="9"/>
      <c r="B4" s="11" t="s">
        <v>7</v>
      </c>
      <c r="C4" s="26"/>
      <c r="D4" s="24"/>
      <c r="E4" s="58" t="s">
        <v>26</v>
      </c>
      <c r="F4" s="24"/>
      <c r="G4" s="24"/>
      <c r="H4" s="24"/>
      <c r="I4" s="24"/>
      <c r="J4" s="24"/>
      <c r="K4" s="24"/>
      <c r="L4" s="24"/>
      <c r="M4" s="24"/>
      <c r="N4" s="24"/>
      <c r="O4" s="24"/>
      <c r="P4" s="24"/>
      <c r="Q4" s="24"/>
    </row>
    <row r="5" spans="1:33" ht="14.25">
      <c r="A5" s="9"/>
      <c r="B5" s="10"/>
      <c r="C5" s="24"/>
      <c r="D5" s="24"/>
      <c r="E5" s="24"/>
      <c r="F5" s="24"/>
      <c r="G5" s="24"/>
      <c r="H5" s="24"/>
      <c r="I5" s="24"/>
      <c r="J5" s="24"/>
      <c r="K5" s="24"/>
      <c r="L5" s="24"/>
      <c r="M5" s="24"/>
      <c r="N5" s="24"/>
      <c r="O5" s="24"/>
      <c r="P5" s="24"/>
      <c r="Q5" s="24"/>
    </row>
    <row r="6" spans="1:33" s="20" customFormat="1" ht="14.25">
      <c r="A6" s="9"/>
      <c r="B6"/>
      <c r="C6" s="27" t="s">
        <v>7</v>
      </c>
      <c r="D6" s="28"/>
      <c r="E6" s="28"/>
      <c r="F6" s="156" t="s">
        <v>27</v>
      </c>
      <c r="G6" s="165"/>
      <c r="H6" s="165"/>
      <c r="I6" s="166"/>
      <c r="J6" s="167"/>
      <c r="K6" s="156" t="s">
        <v>28</v>
      </c>
      <c r="L6" s="165"/>
      <c r="M6" s="165"/>
      <c r="N6" s="166"/>
      <c r="O6" s="167"/>
      <c r="P6" s="157" t="s">
        <v>9</v>
      </c>
      <c r="Q6" s="165"/>
      <c r="R6" s="9"/>
      <c r="S6" s="19"/>
      <c r="T6" s="19"/>
      <c r="U6" s="19"/>
      <c r="V6" s="19"/>
      <c r="W6" s="19"/>
      <c r="X6" s="19"/>
      <c r="Y6" s="19"/>
      <c r="Z6" s="19"/>
      <c r="AA6" s="19"/>
      <c r="AB6" s="19"/>
      <c r="AC6" s="19"/>
      <c r="AD6" s="19"/>
      <c r="AE6" s="19"/>
      <c r="AF6" s="19"/>
      <c r="AG6" s="19"/>
    </row>
    <row r="7" spans="1:33" ht="14.25">
      <c r="A7" s="9"/>
      <c r="B7" s="18"/>
      <c r="C7" s="29"/>
      <c r="D7" s="30"/>
      <c r="E7" s="30"/>
      <c r="F7" s="29"/>
      <c r="G7" s="30"/>
      <c r="H7" s="30"/>
      <c r="I7" s="30"/>
      <c r="J7" s="56"/>
      <c r="K7" s="29"/>
      <c r="L7" s="30"/>
      <c r="M7" s="30"/>
      <c r="N7" s="30"/>
      <c r="O7" s="56"/>
      <c r="P7" s="30"/>
      <c r="Q7" s="30"/>
    </row>
    <row r="8" spans="1:33" s="54" customFormat="1" ht="20.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25">
      <c r="A9" s="9"/>
      <c r="B9" s="12"/>
      <c r="C9" s="31" t="s">
        <v>14</v>
      </c>
      <c r="D9" s="26"/>
      <c r="E9" s="32"/>
      <c r="F9" s="26"/>
      <c r="G9" s="26"/>
      <c r="H9" s="26"/>
      <c r="I9" s="26"/>
      <c r="J9" s="32"/>
      <c r="K9" s="26"/>
      <c r="L9" s="26"/>
      <c r="M9" s="26"/>
      <c r="N9" s="26"/>
      <c r="O9" s="32"/>
      <c r="P9" s="26"/>
      <c r="Q9" s="26"/>
    </row>
    <row r="10" spans="1:33" ht="14.25">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ht="14.25">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ht="14.25">
      <c r="A12" s="9"/>
      <c r="B12" s="12"/>
      <c r="C12" s="31" t="s">
        <v>74</v>
      </c>
      <c r="D12" s="26"/>
      <c r="E12" s="32"/>
      <c r="F12" s="45"/>
      <c r="G12" s="45"/>
      <c r="H12" s="45"/>
      <c r="I12" s="64"/>
      <c r="J12" s="61"/>
      <c r="K12" s="43"/>
      <c r="L12" s="43"/>
      <c r="M12" s="43"/>
      <c r="N12" s="65"/>
      <c r="O12" s="61"/>
      <c r="P12" s="44"/>
      <c r="Q12" s="44"/>
    </row>
    <row r="13" spans="1:33" ht="14.25">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ht="14.25">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ht="14.25">
      <c r="A15" s="9"/>
      <c r="B15" s="12"/>
      <c r="C15" s="31" t="s">
        <v>15</v>
      </c>
      <c r="D15" s="26"/>
      <c r="E15" s="32"/>
      <c r="F15" s="43"/>
      <c r="G15" s="43"/>
      <c r="H15" s="43"/>
      <c r="I15" s="64"/>
      <c r="J15" s="60"/>
      <c r="K15" s="43"/>
      <c r="L15" s="43"/>
      <c r="M15" s="43"/>
      <c r="N15" s="64"/>
      <c r="O15" s="60"/>
      <c r="P15" s="44"/>
      <c r="Q15" s="44"/>
    </row>
    <row r="16" spans="1:33" ht="14.25">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ht="14.25">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ht="14.25">
      <c r="A18" s="9"/>
      <c r="B18" s="12"/>
      <c r="C18" s="31" t="s">
        <v>10</v>
      </c>
      <c r="D18" s="26"/>
      <c r="E18" s="34"/>
      <c r="F18" s="43"/>
      <c r="G18" s="43"/>
      <c r="H18" s="43"/>
      <c r="I18" s="64"/>
      <c r="J18" s="60"/>
      <c r="K18" s="43"/>
      <c r="L18" s="43"/>
      <c r="M18" s="43"/>
      <c r="N18" s="64"/>
      <c r="O18" s="60"/>
      <c r="P18" s="44"/>
      <c r="Q18" s="44"/>
    </row>
    <row r="19" spans="1:33" ht="14.25">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ht="14.25">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ht="14.25">
      <c r="A21" s="9"/>
      <c r="B21" s="12"/>
      <c r="C21" s="31" t="s">
        <v>16</v>
      </c>
      <c r="D21" s="26"/>
      <c r="E21" s="32"/>
      <c r="F21" s="43"/>
      <c r="G21" s="43"/>
      <c r="H21" s="43"/>
      <c r="I21" s="64"/>
      <c r="J21" s="60"/>
      <c r="K21" s="43"/>
      <c r="L21" s="43"/>
      <c r="M21" s="43"/>
      <c r="N21" s="64"/>
      <c r="O21" s="60"/>
      <c r="P21" s="44"/>
      <c r="Q21" s="44"/>
    </row>
    <row r="22" spans="1:33" ht="14.25">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ht="14.25">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ht="14.25">
      <c r="A24" s="9"/>
      <c r="B24" s="12"/>
      <c r="C24" s="31" t="s">
        <v>17</v>
      </c>
      <c r="D24" s="26"/>
      <c r="E24" s="32"/>
      <c r="F24" s="43"/>
      <c r="G24" s="43"/>
      <c r="H24" s="43"/>
      <c r="I24" s="64"/>
      <c r="J24" s="60"/>
      <c r="K24" s="43"/>
      <c r="L24" s="43"/>
      <c r="M24" s="43"/>
      <c r="N24" s="64"/>
      <c r="O24" s="60"/>
      <c r="P24" s="44"/>
      <c r="Q24" s="44"/>
    </row>
    <row r="25" spans="1:33" ht="14.25">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ht="14.25">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ht="14.65"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4.65" thickTop="1">
      <c r="A29" s="9"/>
      <c r="B29" s="9"/>
      <c r="C29" s="9"/>
      <c r="D29" s="9"/>
      <c r="E29" s="9"/>
      <c r="F29" s="41"/>
      <c r="G29" s="41"/>
      <c r="H29" s="41"/>
      <c r="I29" s="9"/>
      <c r="J29" s="9"/>
      <c r="K29" s="9"/>
      <c r="L29" s="9"/>
      <c r="M29" s="9"/>
      <c r="N29" s="9"/>
      <c r="O29" s="9"/>
      <c r="P29" s="9"/>
      <c r="Q29" s="9"/>
    </row>
    <row r="30" spans="1:33" ht="14.25" hidden="1">
      <c r="A30" s="9"/>
      <c r="B30" s="9"/>
      <c r="C30" s="9"/>
      <c r="D30" s="9"/>
      <c r="E30" s="9"/>
      <c r="F30" s="41"/>
      <c r="G30" s="41"/>
      <c r="H30" s="41"/>
      <c r="I30" s="9"/>
      <c r="J30" s="9"/>
      <c r="K30" s="9"/>
      <c r="L30" s="9"/>
      <c r="M30" s="9"/>
      <c r="N30" s="9"/>
      <c r="O30" s="9"/>
      <c r="P30" s="9"/>
      <c r="Q30" s="9"/>
    </row>
    <row r="31" spans="1:33" ht="14.25" hidden="1">
      <c r="A31" s="9"/>
      <c r="B31" s="9"/>
      <c r="C31" s="9"/>
      <c r="D31" s="9"/>
      <c r="E31" s="9"/>
      <c r="F31" s="41"/>
      <c r="G31" s="41"/>
      <c r="H31" s="41"/>
      <c r="I31" s="9"/>
      <c r="J31" s="9"/>
      <c r="K31" s="9"/>
      <c r="L31" s="9"/>
      <c r="M31" s="9"/>
      <c r="N31" s="9"/>
      <c r="O31" s="9"/>
      <c r="P31" s="9"/>
      <c r="Q31" s="9"/>
    </row>
    <row r="32" spans="1:33" ht="14.25" hidden="1">
      <c r="A32" s="9"/>
      <c r="B32" s="9"/>
      <c r="C32" s="9"/>
      <c r="D32" s="9"/>
      <c r="E32" s="9"/>
      <c r="F32" s="41"/>
      <c r="G32" s="41"/>
      <c r="H32" s="41"/>
      <c r="I32" s="9"/>
      <c r="J32" s="9"/>
      <c r="K32" s="9"/>
      <c r="L32" s="9"/>
      <c r="M32" s="9"/>
      <c r="N32" s="9"/>
      <c r="O32" s="9"/>
      <c r="P32" s="9"/>
      <c r="Q32" s="9"/>
    </row>
    <row r="33" spans="1:17" ht="14.25" hidden="1">
      <c r="A33" s="9"/>
      <c r="B33" s="9"/>
      <c r="C33" s="9"/>
      <c r="D33" s="9"/>
      <c r="E33" s="9"/>
      <c r="F33" s="41"/>
      <c r="G33" s="41"/>
      <c r="H33" s="41"/>
      <c r="I33" s="9"/>
      <c r="J33" s="9"/>
      <c r="K33" s="9"/>
      <c r="L33" s="9"/>
      <c r="M33" s="9"/>
      <c r="N33" s="9"/>
      <c r="O33" s="9"/>
      <c r="P33" s="9"/>
      <c r="Q33" s="9"/>
    </row>
    <row r="34" spans="1:17" ht="14.25" hidden="1">
      <c r="A34" s="9"/>
      <c r="B34" s="9"/>
      <c r="C34" s="9"/>
      <c r="D34" s="9"/>
      <c r="E34" s="9"/>
      <c r="F34" s="41"/>
      <c r="G34" s="41"/>
      <c r="H34" s="41"/>
      <c r="I34" s="9"/>
      <c r="J34" s="9"/>
      <c r="K34" s="9"/>
      <c r="L34" s="9"/>
      <c r="M34" s="9"/>
      <c r="N34" s="9"/>
      <c r="O34" s="9"/>
      <c r="P34" s="9"/>
      <c r="Q34" s="9"/>
    </row>
    <row r="35" spans="1:17" ht="14.25" hidden="1">
      <c r="A35" s="9"/>
      <c r="B35" s="9"/>
      <c r="C35" s="9"/>
      <c r="D35" s="9"/>
      <c r="E35" s="9"/>
      <c r="F35" s="41"/>
      <c r="G35" s="41"/>
      <c r="H35" s="41"/>
      <c r="I35" s="9"/>
      <c r="J35" s="9"/>
      <c r="K35" s="9"/>
      <c r="L35" s="9"/>
      <c r="M35" s="9"/>
      <c r="N35" s="9"/>
      <c r="O35" s="9"/>
      <c r="P35" s="9"/>
      <c r="Q35" s="9"/>
    </row>
    <row r="36" spans="1:17" ht="14.25" hidden="1">
      <c r="A36" s="9"/>
      <c r="B36" s="9"/>
      <c r="C36" s="9"/>
      <c r="D36" s="9"/>
      <c r="E36" s="9"/>
      <c r="F36" s="41"/>
      <c r="G36" s="41"/>
      <c r="H36" s="41"/>
      <c r="I36" s="9"/>
      <c r="J36" s="9"/>
      <c r="K36" s="9"/>
      <c r="L36" s="9"/>
      <c r="M36" s="9"/>
      <c r="N36" s="9"/>
      <c r="O36" s="9"/>
      <c r="P36" s="9"/>
      <c r="Q36" s="9"/>
    </row>
    <row r="37" spans="1:17" ht="14.25" hidden="1">
      <c r="A37" s="9"/>
      <c r="B37" s="9"/>
      <c r="C37" s="9"/>
      <c r="D37" s="9"/>
      <c r="E37" s="9"/>
      <c r="F37" s="41"/>
      <c r="G37" s="41"/>
      <c r="H37" s="41"/>
      <c r="I37" s="9"/>
      <c r="J37" s="9"/>
      <c r="K37" s="9"/>
      <c r="L37" s="9"/>
      <c r="M37" s="9"/>
      <c r="N37" s="9"/>
      <c r="O37" s="9"/>
      <c r="P37" s="9"/>
      <c r="Q37" s="9"/>
    </row>
    <row r="38" spans="1:17" ht="14.25" hidden="1">
      <c r="A38" s="9"/>
      <c r="B38" s="9"/>
      <c r="C38" s="9"/>
      <c r="D38" s="9"/>
      <c r="E38" s="9"/>
      <c r="F38" s="41"/>
      <c r="G38" s="41"/>
      <c r="H38" s="41"/>
      <c r="I38" s="9"/>
      <c r="J38" s="9"/>
      <c r="K38" s="9"/>
      <c r="L38" s="9"/>
      <c r="M38" s="9"/>
      <c r="N38" s="9"/>
      <c r="O38" s="9"/>
      <c r="P38" s="9"/>
      <c r="Q38" s="9"/>
    </row>
    <row r="39" spans="1:17" ht="14.25" hidden="1">
      <c r="A39" s="9"/>
      <c r="B39" s="9"/>
      <c r="C39" s="9"/>
      <c r="D39" s="9"/>
      <c r="E39" s="9"/>
      <c r="F39" s="41"/>
      <c r="G39" s="41"/>
      <c r="H39" s="41"/>
      <c r="I39" s="9"/>
      <c r="J39" s="9"/>
      <c r="K39" s="9"/>
      <c r="L39" s="9"/>
      <c r="M39" s="9"/>
      <c r="N39" s="9"/>
      <c r="O39" s="9"/>
      <c r="P39" s="9"/>
      <c r="Q39" s="9"/>
    </row>
    <row r="40" spans="1:17" ht="14.25" hidden="1">
      <c r="A40" s="9"/>
      <c r="B40" s="9"/>
      <c r="C40" s="9"/>
      <c r="D40" s="9"/>
      <c r="E40" s="9"/>
      <c r="F40" s="41"/>
      <c r="G40" s="41"/>
      <c r="H40" s="41"/>
      <c r="I40" s="9"/>
      <c r="J40" s="9"/>
      <c r="K40" s="9"/>
      <c r="L40" s="9"/>
      <c r="M40" s="9"/>
      <c r="N40" s="9"/>
      <c r="O40" s="9"/>
      <c r="P40" s="9"/>
      <c r="Q40" s="9"/>
    </row>
    <row r="41" spans="1:17" ht="14.25" hidden="1">
      <c r="A41" s="9"/>
      <c r="B41" s="9"/>
      <c r="C41" s="9"/>
      <c r="D41" s="9"/>
      <c r="E41" s="9"/>
      <c r="F41" s="41"/>
      <c r="G41" s="41"/>
      <c r="H41" s="41"/>
      <c r="I41" s="9"/>
      <c r="J41" s="9"/>
      <c r="K41" s="9"/>
      <c r="L41" s="9"/>
      <c r="M41" s="9"/>
      <c r="N41" s="9"/>
      <c r="O41" s="9"/>
      <c r="P41" s="9"/>
      <c r="Q41" s="9"/>
    </row>
    <row r="42" spans="1:17" ht="14.25" hidden="1">
      <c r="A42" s="9"/>
      <c r="B42" s="9"/>
      <c r="C42" s="9"/>
      <c r="D42" s="9"/>
      <c r="E42" s="9"/>
      <c r="F42" s="41"/>
      <c r="G42" s="41"/>
      <c r="H42" s="41"/>
      <c r="I42" s="9"/>
      <c r="J42" s="9"/>
      <c r="K42" s="9"/>
      <c r="L42" s="9"/>
      <c r="M42" s="9"/>
      <c r="N42" s="9"/>
      <c r="O42" s="9"/>
      <c r="P42" s="9"/>
      <c r="Q42" s="9"/>
    </row>
    <row r="43" spans="1:17" ht="14.25" hidden="1">
      <c r="A43" s="9"/>
      <c r="B43" s="9"/>
      <c r="C43" s="9"/>
      <c r="D43" s="9"/>
      <c r="E43" s="9"/>
      <c r="F43" s="41"/>
      <c r="G43" s="41"/>
      <c r="H43" s="41"/>
      <c r="I43" s="9"/>
      <c r="J43" s="9"/>
      <c r="K43" s="9"/>
      <c r="L43" s="9"/>
      <c r="M43" s="9"/>
      <c r="N43" s="9"/>
      <c r="O43" s="9"/>
      <c r="P43" s="9"/>
      <c r="Q43" s="9"/>
    </row>
    <row r="44" spans="1:17" ht="14.25" hidden="1">
      <c r="A44" s="9"/>
      <c r="B44" s="9"/>
      <c r="C44" s="9"/>
      <c r="D44" s="9"/>
      <c r="E44" s="9"/>
      <c r="F44" s="41"/>
      <c r="G44" s="41"/>
      <c r="H44" s="41"/>
      <c r="I44" s="9"/>
      <c r="J44" s="9"/>
      <c r="K44" s="9"/>
      <c r="L44" s="9"/>
      <c r="M44" s="9"/>
      <c r="N44" s="9"/>
      <c r="O44" s="9"/>
      <c r="P44" s="9"/>
      <c r="Q44" s="9"/>
    </row>
    <row r="45" spans="1:17" ht="14.25" hidden="1">
      <c r="A45" s="9"/>
      <c r="B45" s="9"/>
      <c r="C45" s="9"/>
      <c r="D45" s="9"/>
      <c r="E45" s="9"/>
      <c r="F45" s="41"/>
      <c r="G45" s="41"/>
      <c r="H45" s="41"/>
      <c r="I45" s="9"/>
      <c r="J45" s="9"/>
      <c r="K45" s="9"/>
      <c r="L45" s="9"/>
      <c r="M45" s="9"/>
      <c r="N45" s="9"/>
      <c r="O45" s="9"/>
      <c r="P45" s="9"/>
      <c r="Q45" s="9"/>
    </row>
    <row r="46" spans="1:17" ht="14.25" hidden="1">
      <c r="A46" s="9"/>
      <c r="B46" s="9"/>
      <c r="C46" s="9"/>
      <c r="D46" s="9"/>
      <c r="E46" s="9"/>
      <c r="F46" s="41"/>
      <c r="G46" s="41"/>
      <c r="H46" s="41"/>
      <c r="I46" s="9"/>
      <c r="J46" s="9"/>
      <c r="K46" s="9"/>
      <c r="L46" s="9"/>
      <c r="M46" s="9"/>
      <c r="N46" s="9"/>
      <c r="O46" s="9"/>
      <c r="P46" s="9"/>
      <c r="Q46" s="9"/>
    </row>
    <row r="47" spans="1:17" ht="14.25" hidden="1">
      <c r="A47" s="9"/>
      <c r="B47" s="9"/>
      <c r="C47" s="9"/>
      <c r="D47" s="9"/>
      <c r="E47" s="9"/>
      <c r="F47" s="41"/>
      <c r="G47" s="41"/>
      <c r="H47" s="41"/>
      <c r="I47" s="9"/>
      <c r="J47" s="9"/>
      <c r="K47" s="9"/>
      <c r="L47" s="9"/>
      <c r="M47" s="9"/>
      <c r="N47" s="9"/>
      <c r="O47" s="9"/>
      <c r="P47" s="9"/>
      <c r="Q47" s="9"/>
    </row>
    <row r="48" spans="1:17" ht="14.25"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499984740745262"/>
    <pageSetUpPr fitToPage="1"/>
  </sheetPr>
  <dimension ref="A1:BJ58"/>
  <sheetViews>
    <sheetView showGridLines="0" topLeftCell="F1" zoomScale="90" zoomScaleNormal="90" zoomScalePageLayoutView="40" workbookViewId="0">
      <selection activeCell="Y12" sqref="Y12"/>
    </sheetView>
  </sheetViews>
  <sheetFormatPr defaultColWidth="0" defaultRowHeight="0" customHeight="1" zeroHeight="1"/>
  <cols>
    <col min="1" max="2" width="2.59765625" customWidth="1"/>
    <col min="3" max="3" width="39" customWidth="1"/>
    <col min="4" max="4" width="1.73046875" customWidth="1"/>
    <col min="5" max="5" width="15.3984375" customWidth="1"/>
    <col min="6" max="17" width="5.86328125" style="94" bestFit="1" customWidth="1"/>
    <col min="18" max="18" width="6.265625" bestFit="1" customWidth="1"/>
    <col min="19" max="23" width="5.86328125" bestFit="1" customWidth="1"/>
    <col min="24" max="24" width="5.86328125" customWidth="1"/>
    <col min="25" max="25" width="5.86328125" bestFit="1" customWidth="1"/>
    <col min="26" max="27" width="5.86328125" customWidth="1"/>
    <col min="28" max="28" width="5.86328125" bestFit="1" customWidth="1"/>
    <col min="29" max="29" width="5.33203125" bestFit="1" customWidth="1"/>
    <col min="30" max="31" width="5.86328125" customWidth="1"/>
    <col min="32" max="34" width="5.33203125" bestFit="1" customWidth="1"/>
    <col min="35" max="35" width="7.33203125" bestFit="1" customWidth="1"/>
    <col min="36" max="36" width="3.265625" style="9" customWidth="1"/>
    <col min="37" max="51" width="0" style="9" hidden="1" customWidth="1"/>
    <col min="52" max="62" width="0" hidden="1" customWidth="1"/>
    <col min="63" max="16384" width="9.1328125" hidden="1"/>
  </cols>
  <sheetData>
    <row r="1" spans="1:51" ht="14.25">
      <c r="A1" s="9"/>
      <c r="B1" s="9"/>
      <c r="C1" s="9"/>
      <c r="D1" s="9"/>
      <c r="E1" s="9"/>
      <c r="F1" s="91"/>
      <c r="G1" s="91"/>
      <c r="H1" s="91"/>
      <c r="I1" s="91"/>
      <c r="J1" s="91"/>
      <c r="K1" s="91"/>
      <c r="L1" s="91"/>
      <c r="M1" s="91"/>
      <c r="N1" s="91"/>
      <c r="O1" s="91"/>
      <c r="P1" s="91"/>
      <c r="Q1" s="91"/>
      <c r="R1" s="9"/>
      <c r="S1" s="9"/>
      <c r="T1" s="9"/>
      <c r="U1" s="9"/>
      <c r="W1" s="9"/>
      <c r="X1" s="9"/>
      <c r="Y1" s="9"/>
      <c r="Z1" s="9"/>
      <c r="AA1" s="9"/>
      <c r="AB1" s="9"/>
      <c r="AC1" s="9"/>
      <c r="AD1" s="9"/>
      <c r="AE1" s="9"/>
      <c r="AF1" s="9"/>
      <c r="AG1" s="9"/>
      <c r="AH1" s="9"/>
      <c r="AI1" s="9"/>
    </row>
    <row r="2" spans="1:51" ht="18" thickBot="1">
      <c r="A2" s="9"/>
      <c r="B2" s="8" t="s">
        <v>128</v>
      </c>
      <c r="C2" s="23"/>
      <c r="D2" s="23"/>
      <c r="E2" s="23"/>
      <c r="F2" s="92"/>
      <c r="G2" s="92"/>
      <c r="H2" s="92"/>
      <c r="I2" s="92"/>
      <c r="J2" s="92"/>
      <c r="K2" s="92"/>
      <c r="L2" s="92"/>
      <c r="M2" s="92"/>
      <c r="N2" s="92"/>
      <c r="O2" s="92"/>
      <c r="P2" s="92"/>
      <c r="Q2" s="92"/>
      <c r="R2" s="23"/>
      <c r="S2" s="23"/>
      <c r="T2" s="23"/>
      <c r="U2" s="23"/>
      <c r="V2" s="23"/>
      <c r="W2" s="23"/>
      <c r="X2" s="23"/>
      <c r="Y2" s="23"/>
      <c r="Z2" s="23"/>
      <c r="AA2" s="23"/>
      <c r="AB2" s="23"/>
      <c r="AC2" s="23"/>
      <c r="AD2" s="23"/>
      <c r="AE2" s="23"/>
      <c r="AF2" s="23"/>
      <c r="AG2" s="23"/>
      <c r="AH2" s="23"/>
      <c r="AI2" s="23"/>
    </row>
    <row r="3" spans="1:51" ht="14.25">
      <c r="A3" s="9"/>
      <c r="B3" s="10"/>
      <c r="C3" s="24"/>
      <c r="D3" s="24"/>
      <c r="E3" s="24"/>
      <c r="F3" s="93"/>
      <c r="G3" s="93"/>
      <c r="H3" s="93"/>
      <c r="I3" s="93"/>
      <c r="J3" s="93"/>
      <c r="K3" s="93"/>
      <c r="L3" s="93"/>
      <c r="M3" s="93"/>
      <c r="N3" s="93"/>
      <c r="O3" s="93"/>
      <c r="P3" s="93"/>
      <c r="Q3" s="93"/>
      <c r="R3" s="24"/>
      <c r="S3" s="24"/>
      <c r="AI3" s="25">
        <f>+' '!I17</f>
        <v>45519</v>
      </c>
    </row>
    <row r="4" spans="1:51" ht="15.75">
      <c r="A4" s="9"/>
      <c r="B4" s="11" t="s">
        <v>7</v>
      </c>
      <c r="C4" s="26"/>
      <c r="D4" s="24"/>
      <c r="E4" s="58" t="s">
        <v>137</v>
      </c>
      <c r="F4" s="93"/>
      <c r="G4" s="93"/>
      <c r="H4" s="93"/>
      <c r="I4" s="93"/>
      <c r="J4" s="93"/>
      <c r="K4" s="93"/>
      <c r="L4" s="93"/>
      <c r="M4" s="93"/>
      <c r="N4" s="93"/>
      <c r="O4" s="93"/>
      <c r="P4" s="93"/>
      <c r="Q4" s="93"/>
      <c r="R4" s="24"/>
      <c r="S4" s="24"/>
      <c r="T4" s="24"/>
      <c r="U4" s="24"/>
      <c r="V4" s="24"/>
      <c r="W4" s="24"/>
      <c r="X4" s="24"/>
      <c r="Y4" s="24"/>
      <c r="Z4" s="24"/>
      <c r="AA4" s="24"/>
      <c r="AB4" s="24"/>
      <c r="AC4" s="24"/>
      <c r="AD4" s="24"/>
      <c r="AE4" s="24"/>
      <c r="AF4" s="24"/>
      <c r="AG4" s="24"/>
      <c r="AH4" s="24"/>
      <c r="AI4" s="24"/>
    </row>
    <row r="5" spans="1:51" ht="14.25">
      <c r="A5" s="9"/>
      <c r="B5" s="10"/>
      <c r="C5" s="24"/>
      <c r="D5" s="24"/>
      <c r="E5" s="24"/>
      <c r="F5" s="93"/>
      <c r="G5" s="93"/>
      <c r="H5" s="93"/>
      <c r="I5" s="93"/>
      <c r="J5" s="93"/>
      <c r="K5" s="93"/>
      <c r="L5" s="93"/>
      <c r="M5" s="93"/>
      <c r="N5" s="93"/>
      <c r="O5" s="93"/>
      <c r="P5" s="93"/>
      <c r="Q5" s="93"/>
      <c r="R5" s="24"/>
      <c r="S5" s="24"/>
      <c r="T5" s="24"/>
      <c r="U5" s="24"/>
      <c r="V5" s="24"/>
      <c r="W5" s="24"/>
      <c r="X5" s="24"/>
      <c r="Y5" s="24"/>
      <c r="Z5" s="24"/>
      <c r="AA5" s="24"/>
      <c r="AB5" s="24"/>
      <c r="AC5" s="24"/>
      <c r="AD5" s="24"/>
      <c r="AE5" s="24"/>
      <c r="AF5" s="24"/>
      <c r="AG5" s="24"/>
      <c r="AH5" s="24"/>
      <c r="AI5" s="24"/>
    </row>
    <row r="6" spans="1:51" ht="14.25">
      <c r="A6" s="9"/>
      <c r="B6" s="86" t="s">
        <v>104</v>
      </c>
      <c r="D6" s="24"/>
      <c r="E6" s="24"/>
      <c r="F6" s="93"/>
      <c r="G6" s="93"/>
      <c r="H6" s="93"/>
      <c r="I6" s="93"/>
      <c r="J6" s="93"/>
      <c r="K6" s="93"/>
      <c r="L6" s="93"/>
      <c r="M6" s="93"/>
      <c r="N6" s="93"/>
      <c r="O6" s="93"/>
      <c r="P6" s="93"/>
      <c r="Q6" s="93"/>
      <c r="R6" s="24"/>
      <c r="S6" s="24"/>
      <c r="T6" s="24"/>
      <c r="U6" s="24"/>
      <c r="V6" s="24"/>
      <c r="W6" s="24"/>
      <c r="X6" s="24"/>
      <c r="Y6" s="24"/>
      <c r="Z6" s="24"/>
      <c r="AA6" s="24"/>
      <c r="AB6" s="24"/>
      <c r="AC6" s="24"/>
      <c r="AD6" s="24"/>
      <c r="AE6" s="24"/>
      <c r="AF6" s="24"/>
      <c r="AG6" s="24"/>
      <c r="AH6" s="24"/>
      <c r="AI6" s="24"/>
    </row>
    <row r="7" spans="1:51" ht="14.25">
      <c r="A7" s="9"/>
      <c r="B7" s="10"/>
      <c r="C7" s="105" t="s">
        <v>105</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c r="X7" s="112">
        <v>2023</v>
      </c>
      <c r="Y7" s="112">
        <v>2023</v>
      </c>
      <c r="Z7" s="112">
        <v>2023</v>
      </c>
      <c r="AA7" s="112">
        <v>2023</v>
      </c>
      <c r="AB7" s="112">
        <v>2023</v>
      </c>
      <c r="AC7" s="112">
        <v>2023</v>
      </c>
      <c r="AD7" s="112">
        <v>2024</v>
      </c>
      <c r="AE7" s="112">
        <v>2024</v>
      </c>
      <c r="AF7" s="112">
        <v>2024</v>
      </c>
      <c r="AG7" s="112">
        <v>2024</v>
      </c>
      <c r="AH7" s="112">
        <v>2024</v>
      </c>
      <c r="AI7" s="112">
        <v>2024</v>
      </c>
    </row>
    <row r="8" spans="1:51" s="20" customFormat="1" ht="14.25">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121</v>
      </c>
      <c r="V8" s="113" t="s">
        <v>47</v>
      </c>
      <c r="W8" s="113" t="s">
        <v>51</v>
      </c>
      <c r="X8" s="113" t="s">
        <v>55</v>
      </c>
      <c r="Y8" s="113" t="s">
        <v>78</v>
      </c>
      <c r="Z8" s="113" t="s">
        <v>79</v>
      </c>
      <c r="AA8" s="113" t="s">
        <v>80</v>
      </c>
      <c r="AB8" s="113" t="s">
        <v>81</v>
      </c>
      <c r="AC8" s="113" t="s">
        <v>82</v>
      </c>
      <c r="AD8" s="113" t="s">
        <v>75</v>
      </c>
      <c r="AE8" s="113" t="s">
        <v>76</v>
      </c>
      <c r="AF8" s="113" t="s">
        <v>77</v>
      </c>
      <c r="AG8" s="113" t="s">
        <v>121</v>
      </c>
      <c r="AH8" s="113" t="s">
        <v>47</v>
      </c>
      <c r="AI8" s="138" t="s">
        <v>51</v>
      </c>
      <c r="AJ8" s="9"/>
      <c r="AK8" s="19"/>
      <c r="AL8" s="19"/>
      <c r="AM8" s="19"/>
      <c r="AN8" s="19"/>
      <c r="AO8" s="19"/>
      <c r="AP8" s="19"/>
      <c r="AQ8" s="19"/>
      <c r="AR8" s="19"/>
      <c r="AS8" s="19"/>
      <c r="AT8" s="19"/>
      <c r="AU8" s="19"/>
      <c r="AV8" s="19"/>
      <c r="AW8" s="19"/>
      <c r="AX8" s="19"/>
      <c r="AY8" s="19"/>
    </row>
    <row r="9" spans="1:51"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3">
        <v>0.99686465614917141</v>
      </c>
      <c r="S9" s="133">
        <v>1.032</v>
      </c>
      <c r="T9" s="133">
        <v>1.0449999999999999</v>
      </c>
      <c r="U9" s="133">
        <v>1.0569</v>
      </c>
      <c r="V9" s="133">
        <v>0.98</v>
      </c>
      <c r="W9" s="133">
        <v>1.0900000000000001</v>
      </c>
      <c r="X9" s="133">
        <v>1.1599999999999999</v>
      </c>
      <c r="Y9" s="133">
        <v>1.1499999999999999</v>
      </c>
      <c r="Z9" s="133">
        <v>1.0489999999999999</v>
      </c>
      <c r="AA9" s="133">
        <v>1.18</v>
      </c>
      <c r="AB9" s="133">
        <v>0.99</v>
      </c>
      <c r="AC9" s="133">
        <v>1.05</v>
      </c>
      <c r="AD9" s="133">
        <v>1.07</v>
      </c>
      <c r="AE9" s="133">
        <v>1.07</v>
      </c>
      <c r="AF9" s="133">
        <v>1.08</v>
      </c>
      <c r="AG9" s="133">
        <v>1.06</v>
      </c>
      <c r="AH9" s="133">
        <v>1.03</v>
      </c>
      <c r="AI9" s="168">
        <v>1.0900000000000001</v>
      </c>
    </row>
    <row r="10" spans="1:51" ht="20.25" customHeight="1">
      <c r="A10" s="9"/>
      <c r="B10" s="18"/>
      <c r="C10" s="102"/>
      <c r="D10" s="103"/>
      <c r="E10" s="103"/>
      <c r="F10" s="99"/>
      <c r="G10" s="99"/>
      <c r="H10" s="99"/>
      <c r="I10" s="99"/>
      <c r="J10" s="99"/>
      <c r="K10" s="99"/>
      <c r="L10" s="99"/>
      <c r="M10" s="99"/>
      <c r="N10" s="99"/>
      <c r="O10" s="99"/>
      <c r="P10" s="99"/>
      <c r="Q10" s="104"/>
      <c r="R10" s="9"/>
      <c r="S10" s="9"/>
    </row>
    <row r="11" spans="1:51" ht="20.25" customHeight="1">
      <c r="A11" s="9"/>
      <c r="B11" s="9"/>
      <c r="C11" s="9"/>
      <c r="D11" s="9"/>
      <c r="E11" s="9"/>
      <c r="F11"/>
      <c r="G11"/>
      <c r="H11"/>
      <c r="I11"/>
      <c r="J11"/>
      <c r="K11"/>
      <c r="L11"/>
      <c r="M11"/>
      <c r="N11"/>
      <c r="O11" s="91"/>
      <c r="P11" s="91"/>
      <c r="Q11" s="91"/>
      <c r="R11" s="9"/>
      <c r="S11" s="9"/>
    </row>
    <row r="12" spans="1:51" ht="20.25" customHeight="1">
      <c r="A12" s="9"/>
      <c r="B12" s="9"/>
      <c r="C12" s="100" t="s">
        <v>97</v>
      </c>
      <c r="D12" s="9"/>
      <c r="E12" s="9"/>
      <c r="F12"/>
      <c r="G12"/>
      <c r="H12"/>
      <c r="I12"/>
      <c r="J12"/>
      <c r="K12"/>
      <c r="L12"/>
      <c r="M12"/>
      <c r="N12"/>
      <c r="O12" s="91"/>
      <c r="P12" s="91"/>
      <c r="Q12" s="91"/>
      <c r="R12" s="9"/>
      <c r="S12" s="9"/>
    </row>
    <row r="13" spans="1:51" ht="20.25" customHeight="1">
      <c r="A13" s="9"/>
      <c r="B13" s="9"/>
      <c r="C13" s="100" t="s">
        <v>98</v>
      </c>
      <c r="D13" s="9"/>
      <c r="E13" s="9"/>
      <c r="F13"/>
      <c r="G13"/>
      <c r="H13"/>
      <c r="I13"/>
      <c r="J13"/>
      <c r="K13"/>
      <c r="L13"/>
      <c r="M13"/>
      <c r="N13"/>
      <c r="O13" s="91"/>
      <c r="P13" s="91"/>
      <c r="Q13" s="91"/>
      <c r="R13" s="9"/>
      <c r="S13" s="9"/>
    </row>
    <row r="14" spans="1:51" ht="26.65" hidden="1" customHeight="1"/>
    <row r="15" spans="1:51" ht="26.45" hidden="1" customHeight="1"/>
    <row r="16" spans="1:51" ht="26.4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26.65" hidden="1" customHeight="1"/>
    <row r="39" ht="11.45" hidden="1" customHeight="1"/>
    <row r="40" ht="9" hidden="1" customHeight="1"/>
    <row r="41" ht="17.4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row r="58" ht="26.65"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pageSetUpPr fitToPage="1"/>
  </sheetPr>
  <dimension ref="A1:AG48"/>
  <sheetViews>
    <sheetView showGridLines="0" zoomScaleNormal="100" workbookViewId="0"/>
  </sheetViews>
  <sheetFormatPr defaultColWidth="0" defaultRowHeight="15" customHeight="1" zeroHeight="1"/>
  <cols>
    <col min="1" max="3" width="2.59765625" customWidth="1"/>
    <col min="4" max="4" width="9.1328125" customWidth="1"/>
    <col min="5" max="5" width="15.3984375" customWidth="1"/>
    <col min="6" max="6" width="11" bestFit="1" customWidth="1"/>
    <col min="7" max="7" width="9.1328125" customWidth="1"/>
    <col min="8" max="8" width="11" bestFit="1" customWidth="1"/>
    <col min="9" max="10" width="9.1328125" customWidth="1"/>
    <col min="11" max="11" width="11" bestFit="1" customWidth="1"/>
    <col min="12" max="12" width="11.86328125" bestFit="1" customWidth="1"/>
    <col min="13" max="13" width="12.1328125" bestFit="1" customWidth="1"/>
    <col min="14" max="15" width="9.1328125" customWidth="1"/>
    <col min="16" max="16" width="11.86328125" bestFit="1" customWidth="1"/>
    <col min="17" max="17" width="12.3984375" customWidth="1"/>
    <col min="18" max="18" width="3.265625" style="9" customWidth="1"/>
    <col min="19" max="33" width="0" style="9" hidden="1" customWidth="1"/>
    <col min="34" max="16384" width="9.1328125" hidden="1"/>
  </cols>
  <sheetData>
    <row r="1" spans="1:33" ht="14.25">
      <c r="A1" s="9"/>
      <c r="B1" s="9"/>
      <c r="C1" s="9"/>
      <c r="D1" s="9"/>
      <c r="E1" s="9"/>
      <c r="F1" s="9"/>
      <c r="G1" s="9"/>
      <c r="H1" s="9"/>
      <c r="I1" s="9"/>
      <c r="J1" s="9"/>
      <c r="K1" s="9"/>
      <c r="L1" s="9"/>
      <c r="M1" s="9"/>
      <c r="N1" s="9"/>
      <c r="O1" s="9"/>
      <c r="P1" s="9"/>
      <c r="Q1" s="9"/>
    </row>
    <row r="2" spans="1:33" ht="18" thickBot="1">
      <c r="A2" s="9"/>
      <c r="B2" s="8" t="s">
        <v>6</v>
      </c>
      <c r="C2" s="23"/>
      <c r="D2" s="23"/>
      <c r="E2" s="23"/>
      <c r="F2" s="23"/>
      <c r="G2" s="23"/>
      <c r="H2" s="23"/>
      <c r="I2" s="23"/>
      <c r="J2" s="23"/>
      <c r="K2" s="23"/>
      <c r="L2" s="23"/>
      <c r="M2" s="23"/>
      <c r="N2" s="23"/>
      <c r="O2" s="23"/>
      <c r="P2" s="23"/>
      <c r="Q2" s="23"/>
    </row>
    <row r="3" spans="1:33" ht="14.25">
      <c r="A3" s="9"/>
      <c r="B3" s="10"/>
      <c r="C3" s="24"/>
      <c r="D3" s="24"/>
      <c r="E3" s="24"/>
      <c r="F3" s="24"/>
      <c r="G3" s="24"/>
      <c r="H3" s="24"/>
      <c r="I3" s="24"/>
      <c r="J3" s="24"/>
      <c r="K3" s="24"/>
      <c r="L3" s="24"/>
      <c r="M3" s="24"/>
      <c r="N3" s="24"/>
      <c r="O3" s="24"/>
      <c r="P3" s="24"/>
      <c r="Q3" s="25"/>
    </row>
    <row r="4" spans="1:33" ht="15.75">
      <c r="A4" s="9"/>
      <c r="B4" s="11" t="s">
        <v>7</v>
      </c>
      <c r="C4" s="26"/>
      <c r="D4" s="24"/>
      <c r="E4" s="58" t="s">
        <v>25</v>
      </c>
      <c r="F4" s="24"/>
      <c r="G4" s="24"/>
      <c r="H4" s="24"/>
      <c r="I4" s="24"/>
      <c r="J4" s="24"/>
      <c r="K4" s="24"/>
      <c r="L4" s="24"/>
      <c r="M4" s="24"/>
      <c r="N4" s="24"/>
      <c r="O4" s="24"/>
      <c r="P4" s="24"/>
      <c r="Q4" s="24"/>
    </row>
    <row r="5" spans="1:33" ht="14.25">
      <c r="A5" s="9"/>
      <c r="B5" s="10"/>
      <c r="C5" s="24"/>
      <c r="D5" s="24"/>
      <c r="E5" s="24"/>
      <c r="F5" s="24"/>
      <c r="G5" s="24"/>
      <c r="H5" s="24"/>
      <c r="I5" s="24"/>
      <c r="J5" s="24"/>
      <c r="K5" s="24"/>
      <c r="L5" s="24"/>
      <c r="M5" s="24"/>
      <c r="N5" s="24"/>
      <c r="O5" s="24"/>
      <c r="P5" s="24"/>
      <c r="Q5" s="24"/>
    </row>
    <row r="6" spans="1:33" s="20" customFormat="1" ht="14.25">
      <c r="A6" s="9"/>
      <c r="B6"/>
      <c r="C6" s="27" t="s">
        <v>7</v>
      </c>
      <c r="D6" s="28"/>
      <c r="E6" s="28"/>
      <c r="F6" s="156" t="s">
        <v>24</v>
      </c>
      <c r="G6" s="165"/>
      <c r="H6" s="165"/>
      <c r="I6" s="166"/>
      <c r="J6" s="167"/>
      <c r="K6" s="156" t="s">
        <v>8</v>
      </c>
      <c r="L6" s="165"/>
      <c r="M6" s="165"/>
      <c r="N6" s="166"/>
      <c r="O6" s="167"/>
      <c r="P6" s="157" t="s">
        <v>9</v>
      </c>
      <c r="Q6" s="165"/>
      <c r="R6" s="9"/>
      <c r="S6" s="19"/>
      <c r="T6" s="19"/>
      <c r="U6" s="19"/>
      <c r="V6" s="19"/>
      <c r="W6" s="19"/>
      <c r="X6" s="19"/>
      <c r="Y6" s="19"/>
      <c r="Z6" s="19"/>
      <c r="AA6" s="19"/>
      <c r="AB6" s="19"/>
      <c r="AC6" s="19"/>
      <c r="AD6" s="19"/>
      <c r="AE6" s="19"/>
      <c r="AF6" s="19"/>
      <c r="AG6" s="19"/>
    </row>
    <row r="7" spans="1:33" ht="14.25">
      <c r="A7" s="9"/>
      <c r="B7" s="18"/>
      <c r="C7" s="29"/>
      <c r="D7" s="30"/>
      <c r="E7" s="30"/>
      <c r="F7" s="29"/>
      <c r="G7" s="30"/>
      <c r="H7" s="30"/>
      <c r="I7" s="30"/>
      <c r="J7" s="56"/>
      <c r="K7" s="29"/>
      <c r="L7" s="30"/>
      <c r="M7" s="30"/>
      <c r="N7" s="30"/>
      <c r="O7" s="56"/>
      <c r="P7" s="30"/>
      <c r="Q7" s="30"/>
    </row>
    <row r="8" spans="1:33" s="54" customFormat="1" ht="20.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25">
      <c r="A9" s="9"/>
      <c r="B9" s="12"/>
      <c r="C9" s="31" t="s">
        <v>14</v>
      </c>
      <c r="D9" s="26"/>
      <c r="E9" s="32"/>
      <c r="F9" s="26"/>
      <c r="G9" s="26"/>
      <c r="H9" s="26"/>
      <c r="I9" s="26"/>
      <c r="J9" s="32"/>
      <c r="K9" s="26"/>
      <c r="L9" s="26"/>
      <c r="M9" s="26"/>
      <c r="N9" s="26"/>
      <c r="O9" s="32"/>
      <c r="P9" s="26"/>
      <c r="Q9" s="26"/>
    </row>
    <row r="10" spans="1:33" ht="14.25">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ht="14.25">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ht="14.25">
      <c r="A12" s="9"/>
      <c r="B12" s="12"/>
      <c r="C12" s="31" t="s">
        <v>20</v>
      </c>
      <c r="D12" s="26"/>
      <c r="E12" s="32"/>
      <c r="F12" s="45"/>
      <c r="G12" s="45"/>
      <c r="H12" s="45"/>
      <c r="I12" s="64"/>
      <c r="J12" s="61"/>
      <c r="K12" s="43"/>
      <c r="L12" s="43"/>
      <c r="M12" s="43"/>
      <c r="N12" s="65"/>
      <c r="O12" s="61"/>
      <c r="P12" s="44"/>
      <c r="Q12" s="44"/>
    </row>
    <row r="13" spans="1:33" ht="14.25">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ht="14.25">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ht="14.25">
      <c r="A15" s="9"/>
      <c r="B15" s="12"/>
      <c r="C15" s="31" t="s">
        <v>15</v>
      </c>
      <c r="D15" s="26"/>
      <c r="E15" s="32"/>
      <c r="F15" s="43"/>
      <c r="G15" s="43"/>
      <c r="H15" s="43"/>
      <c r="I15" s="64"/>
      <c r="J15" s="60"/>
      <c r="K15" s="43"/>
      <c r="L15" s="43"/>
      <c r="M15" s="43"/>
      <c r="N15" s="64"/>
      <c r="O15" s="60"/>
      <c r="P15" s="44"/>
      <c r="Q15" s="44"/>
    </row>
    <row r="16" spans="1:33" ht="14.25">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ht="14.25">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ht="14.25">
      <c r="A18" s="9"/>
      <c r="B18" s="12"/>
      <c r="C18" s="31" t="s">
        <v>10</v>
      </c>
      <c r="D18" s="26"/>
      <c r="E18" s="34"/>
      <c r="F18" s="43"/>
      <c r="G18" s="43"/>
      <c r="H18" s="43"/>
      <c r="I18" s="64"/>
      <c r="J18" s="60"/>
      <c r="K18" s="43"/>
      <c r="L18" s="43"/>
      <c r="M18" s="43"/>
      <c r="N18" s="64"/>
      <c r="O18" s="60"/>
      <c r="P18" s="44"/>
      <c r="Q18" s="44"/>
    </row>
    <row r="19" spans="1:33" ht="14.25">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ht="14.25">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ht="14.25">
      <c r="A21" s="9"/>
      <c r="B21" s="12"/>
      <c r="C21" s="31" t="s">
        <v>16</v>
      </c>
      <c r="D21" s="26"/>
      <c r="E21" s="32"/>
      <c r="F21" s="43"/>
      <c r="G21" s="43"/>
      <c r="H21" s="43"/>
      <c r="I21" s="64"/>
      <c r="J21" s="60"/>
      <c r="K21" s="43"/>
      <c r="L21" s="43"/>
      <c r="M21" s="43"/>
      <c r="N21" s="64"/>
      <c r="O21" s="60"/>
      <c r="P21" s="44"/>
      <c r="Q21" s="44"/>
    </row>
    <row r="22" spans="1:33" ht="14.25">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ht="14.25">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ht="14.25">
      <c r="A24" s="9"/>
      <c r="B24" s="12"/>
      <c r="C24" s="31" t="s">
        <v>17</v>
      </c>
      <c r="D24" s="26"/>
      <c r="E24" s="32"/>
      <c r="F24" s="43"/>
      <c r="G24" s="43"/>
      <c r="H24" s="43"/>
      <c r="I24" s="64"/>
      <c r="J24" s="60"/>
      <c r="K24" s="43"/>
      <c r="L24" s="43"/>
      <c r="M24" s="43"/>
      <c r="N24" s="64"/>
      <c r="O24" s="60"/>
      <c r="P24" s="44"/>
      <c r="Q24" s="44"/>
    </row>
    <row r="25" spans="1:33" ht="14.25">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ht="14.25">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ht="14.65"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4.65" thickTop="1">
      <c r="A29" s="9"/>
      <c r="B29" s="9"/>
      <c r="C29" s="9"/>
      <c r="D29" s="9"/>
      <c r="E29" s="9"/>
      <c r="F29" s="41"/>
      <c r="G29" s="41"/>
      <c r="H29" s="41"/>
      <c r="I29" s="9"/>
      <c r="J29" s="9"/>
      <c r="K29" s="9"/>
      <c r="L29" s="9"/>
      <c r="M29" s="9"/>
      <c r="N29" s="9"/>
      <c r="O29" s="9"/>
      <c r="P29" s="9"/>
      <c r="Q29" s="9"/>
    </row>
    <row r="30" spans="1:33" ht="14.25" hidden="1">
      <c r="A30" s="9"/>
      <c r="B30" s="9"/>
      <c r="C30" s="9"/>
      <c r="D30" s="9"/>
      <c r="E30" s="9"/>
      <c r="F30" s="41"/>
      <c r="G30" s="41"/>
      <c r="H30" s="41"/>
      <c r="I30" s="9"/>
      <c r="J30" s="9"/>
      <c r="K30" s="9"/>
      <c r="L30" s="9"/>
      <c r="M30" s="9"/>
      <c r="N30" s="9"/>
      <c r="O30" s="9"/>
      <c r="P30" s="9"/>
      <c r="Q30" s="9"/>
    </row>
    <row r="31" spans="1:33" ht="14.25" hidden="1">
      <c r="A31" s="9"/>
      <c r="B31" s="9"/>
      <c r="C31" s="9"/>
      <c r="D31" s="9"/>
      <c r="E31" s="9"/>
      <c r="F31" s="41"/>
      <c r="G31" s="41"/>
      <c r="H31" s="41"/>
      <c r="I31" s="9"/>
      <c r="J31" s="9"/>
      <c r="K31" s="9"/>
      <c r="L31" s="9"/>
      <c r="M31" s="9"/>
      <c r="N31" s="9"/>
      <c r="O31" s="9"/>
      <c r="P31" s="9"/>
      <c r="Q31" s="9"/>
    </row>
    <row r="32" spans="1:33" ht="14.25" hidden="1">
      <c r="A32" s="9"/>
      <c r="B32" s="9"/>
      <c r="C32" s="9"/>
      <c r="D32" s="9"/>
      <c r="E32" s="9"/>
      <c r="F32" s="41"/>
      <c r="G32" s="41"/>
      <c r="H32" s="41"/>
      <c r="I32" s="9"/>
      <c r="J32" s="9"/>
      <c r="K32" s="9"/>
      <c r="L32" s="9"/>
      <c r="M32" s="9"/>
      <c r="N32" s="9"/>
      <c r="O32" s="9"/>
      <c r="P32" s="9"/>
      <c r="Q32" s="9"/>
    </row>
    <row r="33" spans="1:17" ht="14.25" hidden="1">
      <c r="A33" s="9"/>
      <c r="B33" s="9"/>
      <c r="C33" s="9"/>
      <c r="D33" s="9"/>
      <c r="E33" s="9"/>
      <c r="F33" s="41"/>
      <c r="G33" s="41"/>
      <c r="H33" s="41"/>
      <c r="I33" s="9"/>
      <c r="J33" s="9"/>
      <c r="K33" s="9"/>
      <c r="L33" s="9"/>
      <c r="M33" s="9"/>
      <c r="N33" s="9"/>
      <c r="O33" s="9"/>
      <c r="P33" s="9"/>
      <c r="Q33" s="9"/>
    </row>
    <row r="34" spans="1:17" ht="14.25" hidden="1">
      <c r="A34" s="9"/>
      <c r="B34" s="9"/>
      <c r="C34" s="9"/>
      <c r="D34" s="9"/>
      <c r="E34" s="9"/>
      <c r="F34" s="41"/>
      <c r="G34" s="41"/>
      <c r="H34" s="41"/>
      <c r="I34" s="9"/>
      <c r="J34" s="9"/>
      <c r="K34" s="9"/>
      <c r="L34" s="9"/>
      <c r="M34" s="9"/>
      <c r="N34" s="9"/>
      <c r="O34" s="9"/>
      <c r="P34" s="9"/>
      <c r="Q34" s="9"/>
    </row>
    <row r="35" spans="1:17" ht="14.25" hidden="1">
      <c r="A35" s="9"/>
      <c r="B35" s="9"/>
      <c r="C35" s="9"/>
      <c r="D35" s="9"/>
      <c r="E35" s="9"/>
      <c r="F35" s="41"/>
      <c r="G35" s="41"/>
      <c r="H35" s="41"/>
      <c r="I35" s="9"/>
      <c r="J35" s="9"/>
      <c r="K35" s="9"/>
      <c r="L35" s="9"/>
      <c r="M35" s="9"/>
      <c r="N35" s="9"/>
      <c r="O35" s="9"/>
      <c r="P35" s="9"/>
      <c r="Q35" s="9"/>
    </row>
    <row r="36" spans="1:17" ht="14.25" hidden="1">
      <c r="A36" s="9"/>
      <c r="B36" s="9"/>
      <c r="C36" s="9"/>
      <c r="D36" s="9"/>
      <c r="E36" s="9"/>
      <c r="F36" s="41"/>
      <c r="G36" s="41"/>
      <c r="H36" s="41"/>
      <c r="I36" s="9"/>
      <c r="J36" s="9"/>
      <c r="K36" s="9"/>
      <c r="L36" s="9"/>
      <c r="M36" s="9"/>
      <c r="N36" s="9"/>
      <c r="O36" s="9"/>
      <c r="P36" s="9"/>
      <c r="Q36" s="9"/>
    </row>
    <row r="37" spans="1:17" ht="14.25" hidden="1">
      <c r="A37" s="9"/>
      <c r="B37" s="9"/>
      <c r="C37" s="9"/>
      <c r="D37" s="9"/>
      <c r="E37" s="9"/>
      <c r="F37" s="41"/>
      <c r="G37" s="41"/>
      <c r="H37" s="41"/>
      <c r="I37" s="9"/>
      <c r="J37" s="9"/>
      <c r="K37" s="9"/>
      <c r="L37" s="9"/>
      <c r="M37" s="9"/>
      <c r="N37" s="9"/>
      <c r="O37" s="9"/>
      <c r="P37" s="9"/>
      <c r="Q37" s="9"/>
    </row>
    <row r="38" spans="1:17" ht="14.25" hidden="1">
      <c r="A38" s="9"/>
      <c r="B38" s="9"/>
      <c r="C38" s="9"/>
      <c r="D38" s="9"/>
      <c r="E38" s="9"/>
      <c r="F38" s="41"/>
      <c r="G38" s="41"/>
      <c r="H38" s="41"/>
      <c r="I38" s="9"/>
      <c r="J38" s="9"/>
      <c r="K38" s="9"/>
      <c r="L38" s="9"/>
      <c r="M38" s="9"/>
      <c r="N38" s="9"/>
      <c r="O38" s="9"/>
      <c r="P38" s="9"/>
      <c r="Q38" s="9"/>
    </row>
    <row r="39" spans="1:17" ht="14.25" hidden="1">
      <c r="A39" s="9"/>
      <c r="B39" s="9"/>
      <c r="C39" s="9"/>
      <c r="D39" s="9"/>
      <c r="E39" s="9"/>
      <c r="F39" s="41"/>
      <c r="G39" s="41"/>
      <c r="H39" s="41"/>
      <c r="I39" s="9"/>
      <c r="J39" s="9"/>
      <c r="K39" s="9"/>
      <c r="L39" s="9"/>
      <c r="M39" s="9"/>
      <c r="N39" s="9"/>
      <c r="O39" s="9"/>
      <c r="P39" s="9"/>
      <c r="Q39" s="9"/>
    </row>
    <row r="40" spans="1:17" ht="14.25" hidden="1">
      <c r="A40" s="9"/>
      <c r="B40" s="9"/>
      <c r="C40" s="9"/>
      <c r="D40" s="9"/>
      <c r="E40" s="9"/>
      <c r="F40" s="41"/>
      <c r="G40" s="41"/>
      <c r="H40" s="41"/>
      <c r="I40" s="9"/>
      <c r="J40" s="9"/>
      <c r="K40" s="9"/>
      <c r="L40" s="9"/>
      <c r="M40" s="9"/>
      <c r="N40" s="9"/>
      <c r="O40" s="9"/>
      <c r="P40" s="9"/>
      <c r="Q40" s="9"/>
    </row>
    <row r="41" spans="1:17" ht="14.25" hidden="1">
      <c r="A41" s="9"/>
      <c r="B41" s="9"/>
      <c r="C41" s="9"/>
      <c r="D41" s="9"/>
      <c r="E41" s="9"/>
      <c r="F41" s="41"/>
      <c r="G41" s="41"/>
      <c r="H41" s="41"/>
      <c r="I41" s="9"/>
      <c r="J41" s="9"/>
      <c r="K41" s="9"/>
      <c r="L41" s="9"/>
      <c r="M41" s="9"/>
      <c r="N41" s="9"/>
      <c r="O41" s="9"/>
      <c r="P41" s="9"/>
      <c r="Q41" s="9"/>
    </row>
    <row r="42" spans="1:17" ht="14.25" hidden="1">
      <c r="A42" s="9"/>
      <c r="B42" s="9"/>
      <c r="C42" s="9"/>
      <c r="D42" s="9"/>
      <c r="E42" s="9"/>
      <c r="F42" s="41"/>
      <c r="G42" s="41"/>
      <c r="H42" s="41"/>
      <c r="I42" s="9"/>
      <c r="J42" s="9"/>
      <c r="K42" s="9"/>
      <c r="L42" s="9"/>
      <c r="M42" s="9"/>
      <c r="N42" s="9"/>
      <c r="O42" s="9"/>
      <c r="P42" s="9"/>
      <c r="Q42" s="9"/>
    </row>
    <row r="43" spans="1:17" ht="14.25" hidden="1">
      <c r="A43" s="9"/>
      <c r="B43" s="9"/>
      <c r="C43" s="9"/>
      <c r="D43" s="9"/>
      <c r="E43" s="9"/>
      <c r="F43" s="41"/>
      <c r="G43" s="41"/>
      <c r="H43" s="41"/>
      <c r="I43" s="9"/>
      <c r="J43" s="9"/>
      <c r="K43" s="9"/>
      <c r="L43" s="9"/>
      <c r="M43" s="9"/>
      <c r="N43" s="9"/>
      <c r="O43" s="9"/>
      <c r="P43" s="9"/>
      <c r="Q43" s="9"/>
    </row>
    <row r="44" spans="1:17" ht="14.25" hidden="1">
      <c r="A44" s="9"/>
      <c r="B44" s="9"/>
      <c r="C44" s="9"/>
      <c r="D44" s="9"/>
      <c r="E44" s="9"/>
      <c r="F44" s="41"/>
      <c r="G44" s="41"/>
      <c r="H44" s="41"/>
      <c r="I44" s="9"/>
      <c r="J44" s="9"/>
      <c r="K44" s="9"/>
      <c r="L44" s="9"/>
      <c r="M44" s="9"/>
      <c r="N44" s="9"/>
      <c r="O44" s="9"/>
      <c r="P44" s="9"/>
      <c r="Q44" s="9"/>
    </row>
    <row r="45" spans="1:17" ht="14.25" hidden="1">
      <c r="A45" s="9"/>
      <c r="B45" s="9"/>
      <c r="C45" s="9"/>
      <c r="D45" s="9"/>
      <c r="E45" s="9"/>
      <c r="F45" s="41"/>
      <c r="G45" s="41"/>
      <c r="H45" s="41"/>
      <c r="I45" s="9"/>
      <c r="J45" s="9"/>
      <c r="K45" s="9"/>
      <c r="L45" s="9"/>
      <c r="M45" s="9"/>
      <c r="N45" s="9"/>
      <c r="O45" s="9"/>
      <c r="P45" s="9"/>
      <c r="Q45" s="9"/>
    </row>
    <row r="46" spans="1:17" ht="14.25" hidden="1">
      <c r="A46" s="9"/>
      <c r="B46" s="9"/>
      <c r="C46" s="9"/>
      <c r="D46" s="9"/>
      <c r="E46" s="9"/>
      <c r="F46" s="41"/>
      <c r="G46" s="41"/>
      <c r="H46" s="41"/>
      <c r="I46" s="9"/>
      <c r="J46" s="9"/>
      <c r="K46" s="9"/>
      <c r="L46" s="9"/>
      <c r="M46" s="9"/>
      <c r="N46" s="9"/>
      <c r="O46" s="9"/>
      <c r="P46" s="9"/>
      <c r="Q46" s="9"/>
    </row>
    <row r="47" spans="1:17" ht="14.25" hidden="1">
      <c r="A47" s="9"/>
      <c r="B47" s="9"/>
      <c r="C47" s="9"/>
      <c r="D47" s="9"/>
      <c r="E47" s="9"/>
      <c r="F47" s="41"/>
      <c r="G47" s="41"/>
      <c r="H47" s="41"/>
      <c r="I47" s="9"/>
      <c r="J47" s="9"/>
      <c r="K47" s="9"/>
      <c r="L47" s="9"/>
      <c r="M47" s="9"/>
      <c r="N47" s="9"/>
      <c r="O47" s="9"/>
      <c r="P47" s="9"/>
      <c r="Q47" s="9"/>
    </row>
    <row r="48" spans="1:17" ht="14.25"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pageSetUpPr fitToPage="1"/>
  </sheetPr>
  <dimension ref="A1:AG48"/>
  <sheetViews>
    <sheetView zoomScaleNormal="100" workbookViewId="0"/>
  </sheetViews>
  <sheetFormatPr defaultColWidth="0" defaultRowHeight="15" customHeight="1" zeroHeight="1"/>
  <cols>
    <col min="1" max="3" width="2.59765625" customWidth="1"/>
    <col min="4" max="4" width="9.1328125" customWidth="1"/>
    <col min="5" max="5" width="15.3984375" customWidth="1"/>
    <col min="6" max="6" width="11.265625" bestFit="1" customWidth="1"/>
    <col min="7" max="7" width="9.1328125" customWidth="1"/>
    <col min="8" max="8" width="11.1328125" bestFit="1" customWidth="1"/>
    <col min="9" max="10" width="9.1328125" customWidth="1"/>
    <col min="11" max="11" width="11" bestFit="1" customWidth="1"/>
    <col min="12" max="13" width="12.265625" bestFit="1" customWidth="1"/>
    <col min="14" max="15" width="9.1328125" customWidth="1"/>
    <col min="16" max="16" width="13" bestFit="1" customWidth="1"/>
    <col min="17" max="17" width="12.3984375" customWidth="1"/>
    <col min="18" max="18" width="3.265625" style="9" customWidth="1"/>
    <col min="19" max="33" width="0" style="9" hidden="1" customWidth="1"/>
    <col min="34" max="16384" width="9.1328125" hidden="1"/>
  </cols>
  <sheetData>
    <row r="1" spans="1:33" ht="14.25">
      <c r="A1" s="9"/>
      <c r="B1" s="9"/>
      <c r="C1" s="9"/>
      <c r="D1" s="9"/>
      <c r="E1" s="9"/>
      <c r="F1" s="9"/>
      <c r="G1" s="9"/>
      <c r="H1" s="9"/>
      <c r="I1" s="9"/>
      <c r="J1" s="9"/>
      <c r="K1" s="9"/>
      <c r="L1" s="9"/>
      <c r="M1" s="9"/>
      <c r="N1" s="9"/>
      <c r="O1" s="9"/>
      <c r="P1" s="9"/>
      <c r="Q1" s="9"/>
    </row>
    <row r="2" spans="1:33" ht="18" thickBot="1">
      <c r="A2" s="9"/>
      <c r="B2" s="8" t="s">
        <v>6</v>
      </c>
      <c r="C2" s="23"/>
      <c r="D2" s="23"/>
      <c r="E2" s="23"/>
      <c r="F2" s="23"/>
      <c r="G2" s="23"/>
      <c r="H2" s="23"/>
      <c r="I2" s="23"/>
      <c r="J2" s="23"/>
      <c r="K2" s="23"/>
      <c r="L2" s="23"/>
      <c r="M2" s="23"/>
      <c r="N2" s="23"/>
      <c r="O2" s="23"/>
      <c r="P2" s="23"/>
      <c r="Q2" s="23"/>
    </row>
    <row r="3" spans="1:33" ht="14.25">
      <c r="A3" s="9"/>
      <c r="B3" s="10"/>
      <c r="C3" s="24"/>
      <c r="D3" s="24"/>
      <c r="E3" s="24"/>
      <c r="F3" s="24"/>
      <c r="G3" s="24"/>
      <c r="H3" s="24"/>
      <c r="I3" s="24"/>
      <c r="J3" s="24"/>
      <c r="K3" s="24"/>
      <c r="L3" s="24"/>
      <c r="M3" s="24"/>
      <c r="N3" s="24"/>
      <c r="O3" s="24"/>
      <c r="P3" s="24"/>
      <c r="Q3" s="25"/>
    </row>
    <row r="4" spans="1:33" ht="15.75">
      <c r="A4" s="9"/>
      <c r="B4" s="11" t="s">
        <v>7</v>
      </c>
      <c r="C4" s="26"/>
      <c r="D4" s="24"/>
      <c r="E4" s="58" t="s">
        <v>21</v>
      </c>
      <c r="F4" s="24"/>
      <c r="G4" s="24"/>
      <c r="H4" s="24"/>
      <c r="I4" s="24"/>
      <c r="J4" s="24"/>
      <c r="K4" s="24"/>
      <c r="L4" s="24"/>
      <c r="M4" s="24"/>
      <c r="N4" s="24"/>
      <c r="O4" s="24"/>
      <c r="P4" s="24"/>
      <c r="Q4" s="24"/>
    </row>
    <row r="5" spans="1:33" ht="14.25">
      <c r="A5" s="9"/>
      <c r="B5" s="10"/>
      <c r="C5" s="24"/>
      <c r="D5" s="24"/>
      <c r="E5" s="24"/>
      <c r="F5" s="24"/>
      <c r="G5" s="24"/>
      <c r="H5" s="24"/>
      <c r="I5" s="24"/>
      <c r="J5" s="24"/>
      <c r="K5" s="24"/>
      <c r="L5" s="24"/>
      <c r="M5" s="24"/>
      <c r="N5" s="24"/>
      <c r="O5" s="24"/>
      <c r="P5" s="24"/>
      <c r="Q5" s="24"/>
    </row>
    <row r="6" spans="1:33" s="20" customFormat="1" ht="14.25">
      <c r="A6" s="9"/>
      <c r="B6"/>
      <c r="C6" s="27" t="s">
        <v>7</v>
      </c>
      <c r="D6" s="28"/>
      <c r="E6" s="28"/>
      <c r="F6" s="156" t="s">
        <v>22</v>
      </c>
      <c r="G6" s="165"/>
      <c r="H6" s="165"/>
      <c r="I6" s="166"/>
      <c r="J6" s="167"/>
      <c r="K6" s="156" t="s">
        <v>23</v>
      </c>
      <c r="L6" s="165"/>
      <c r="M6" s="165"/>
      <c r="N6" s="166"/>
      <c r="O6" s="167"/>
      <c r="P6" s="157" t="s">
        <v>9</v>
      </c>
      <c r="Q6" s="165"/>
      <c r="R6" s="9"/>
      <c r="S6" s="19"/>
      <c r="T6" s="19"/>
      <c r="U6" s="19"/>
      <c r="V6" s="19"/>
      <c r="W6" s="19"/>
      <c r="X6" s="19"/>
      <c r="Y6" s="19"/>
      <c r="Z6" s="19"/>
      <c r="AA6" s="19"/>
      <c r="AB6" s="19"/>
      <c r="AC6" s="19"/>
      <c r="AD6" s="19"/>
      <c r="AE6" s="19"/>
      <c r="AF6" s="19"/>
      <c r="AG6" s="19"/>
    </row>
    <row r="7" spans="1:33" ht="14.25">
      <c r="A7" s="9"/>
      <c r="B7" s="18"/>
      <c r="C7" s="29"/>
      <c r="D7" s="30"/>
      <c r="E7" s="30"/>
      <c r="F7" s="29"/>
      <c r="G7" s="30"/>
      <c r="H7" s="30"/>
      <c r="I7" s="30"/>
      <c r="J7" s="56"/>
      <c r="K7" s="29"/>
      <c r="L7" s="30"/>
      <c r="M7" s="30"/>
      <c r="N7" s="30"/>
      <c r="O7" s="56"/>
      <c r="P7" s="30"/>
      <c r="Q7" s="30"/>
    </row>
    <row r="8" spans="1:33" s="54" customFormat="1" ht="20.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25">
      <c r="A9" s="9"/>
      <c r="B9" s="12"/>
      <c r="C9" s="31" t="s">
        <v>14</v>
      </c>
      <c r="D9" s="26"/>
      <c r="E9" s="32"/>
      <c r="F9" s="26"/>
      <c r="G9" s="26"/>
      <c r="H9" s="26"/>
      <c r="I9" s="26"/>
      <c r="J9" s="32"/>
      <c r="K9" s="26"/>
      <c r="L9" s="26"/>
      <c r="M9" s="26"/>
      <c r="N9" s="26"/>
      <c r="O9" s="32"/>
      <c r="P9" s="26"/>
      <c r="Q9" s="26"/>
    </row>
    <row r="10" spans="1:33" ht="14.25">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ht="14.25">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ht="14.25">
      <c r="A12" s="9"/>
      <c r="B12" s="12"/>
      <c r="C12" s="31" t="s">
        <v>20</v>
      </c>
      <c r="D12" s="26"/>
      <c r="E12" s="32"/>
      <c r="F12" s="45"/>
      <c r="G12" s="45"/>
      <c r="H12" s="45"/>
      <c r="I12" s="64"/>
      <c r="J12" s="61"/>
      <c r="K12" s="43"/>
      <c r="L12" s="43"/>
      <c r="M12" s="43"/>
      <c r="N12" s="65"/>
      <c r="O12" s="61"/>
      <c r="P12" s="44"/>
      <c r="Q12" s="44"/>
    </row>
    <row r="13" spans="1:33" ht="14.25">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ht="14.25">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ht="14.25">
      <c r="A15" s="9"/>
      <c r="B15" s="12"/>
      <c r="C15" s="31" t="s">
        <v>15</v>
      </c>
      <c r="D15" s="26"/>
      <c r="E15" s="32"/>
      <c r="F15" s="43"/>
      <c r="G15" s="43"/>
      <c r="H15" s="43"/>
      <c r="I15" s="64"/>
      <c r="J15" s="60"/>
      <c r="K15" s="43"/>
      <c r="L15" s="43"/>
      <c r="M15" s="43"/>
      <c r="N15" s="64"/>
      <c r="O15" s="60"/>
      <c r="P15" s="44"/>
      <c r="Q15" s="44"/>
    </row>
    <row r="16" spans="1:33" ht="14.25">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ht="14.25">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ht="14.25">
      <c r="A18" s="9"/>
      <c r="B18" s="12"/>
      <c r="C18" s="31" t="s">
        <v>10</v>
      </c>
      <c r="D18" s="26"/>
      <c r="E18" s="34"/>
      <c r="F18" s="43"/>
      <c r="G18" s="43"/>
      <c r="H18" s="43"/>
      <c r="I18" s="64"/>
      <c r="J18" s="60"/>
      <c r="K18" s="43"/>
      <c r="L18" s="43"/>
      <c r="M18" s="43"/>
      <c r="N18" s="64"/>
      <c r="O18" s="60"/>
      <c r="P18" s="44"/>
      <c r="Q18" s="44"/>
    </row>
    <row r="19" spans="1:33" ht="14.25">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ht="14.25">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ht="14.25">
      <c r="A21" s="9"/>
      <c r="B21" s="12"/>
      <c r="C21" s="31" t="s">
        <v>16</v>
      </c>
      <c r="D21" s="26"/>
      <c r="E21" s="32"/>
      <c r="F21" s="43"/>
      <c r="G21" s="43"/>
      <c r="H21" s="43"/>
      <c r="I21" s="64"/>
      <c r="J21" s="60"/>
      <c r="K21" s="43"/>
      <c r="L21" s="43"/>
      <c r="M21" s="43"/>
      <c r="N21" s="64"/>
      <c r="O21" s="60"/>
      <c r="P21" s="44"/>
      <c r="Q21" s="44"/>
    </row>
    <row r="22" spans="1:33" ht="14.25">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ht="14.25">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ht="14.25">
      <c r="A24" s="9"/>
      <c r="B24" s="12"/>
      <c r="C24" s="31" t="s">
        <v>17</v>
      </c>
      <c r="D24" s="26"/>
      <c r="E24" s="32"/>
      <c r="F24" s="43"/>
      <c r="G24" s="43"/>
      <c r="H24" s="43"/>
      <c r="I24" s="64"/>
      <c r="J24" s="60"/>
      <c r="K24" s="43"/>
      <c r="L24" s="43"/>
      <c r="M24" s="43"/>
      <c r="N24" s="64"/>
      <c r="O24" s="60"/>
      <c r="P24" s="44"/>
      <c r="Q24" s="44"/>
    </row>
    <row r="25" spans="1:33" ht="14.25">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ht="14.25">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ht="14.65"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4.65" thickTop="1">
      <c r="A29" s="9"/>
      <c r="B29" s="9"/>
      <c r="C29" s="9"/>
      <c r="D29" s="9"/>
      <c r="E29" s="9"/>
      <c r="F29" s="41"/>
      <c r="G29" s="41"/>
      <c r="H29" s="41"/>
      <c r="I29" s="9"/>
      <c r="J29" s="9"/>
      <c r="K29" s="9"/>
      <c r="L29" s="9"/>
      <c r="M29" s="9"/>
      <c r="N29" s="9"/>
      <c r="O29" s="9"/>
      <c r="P29" s="9"/>
      <c r="Q29" s="9"/>
    </row>
    <row r="30" spans="1:33" ht="14.25" hidden="1">
      <c r="A30" s="9"/>
      <c r="B30" s="9"/>
      <c r="C30" s="9"/>
      <c r="D30" s="9"/>
      <c r="E30" s="9"/>
      <c r="F30" s="41"/>
      <c r="G30" s="41"/>
      <c r="H30" s="41"/>
      <c r="I30" s="9"/>
      <c r="J30" s="9"/>
      <c r="K30" s="9"/>
      <c r="L30" s="9"/>
      <c r="M30" s="9"/>
      <c r="N30" s="9"/>
      <c r="O30" s="9"/>
      <c r="P30" s="9"/>
      <c r="Q30" s="9"/>
    </row>
    <row r="31" spans="1:33" ht="14.25" hidden="1">
      <c r="A31" s="9"/>
      <c r="B31" s="9"/>
      <c r="C31" s="9"/>
      <c r="D31" s="9"/>
      <c r="E31" s="9"/>
      <c r="F31" s="41"/>
      <c r="G31" s="41"/>
      <c r="H31" s="41"/>
      <c r="I31" s="9"/>
      <c r="J31" s="9"/>
      <c r="K31" s="9"/>
      <c r="L31" s="9"/>
      <c r="M31" s="9"/>
      <c r="N31" s="9"/>
      <c r="O31" s="9"/>
      <c r="P31" s="9"/>
      <c r="Q31" s="9"/>
    </row>
    <row r="32" spans="1:33" ht="14.25" hidden="1">
      <c r="A32" s="9"/>
      <c r="B32" s="9"/>
      <c r="C32" s="9"/>
      <c r="D32" s="9"/>
      <c r="E32" s="9"/>
      <c r="F32" s="41"/>
      <c r="G32" s="41"/>
      <c r="H32" s="41"/>
      <c r="I32" s="9"/>
      <c r="J32" s="9"/>
      <c r="K32" s="9"/>
      <c r="L32" s="9"/>
      <c r="M32" s="9"/>
      <c r="N32" s="9"/>
      <c r="O32" s="9"/>
      <c r="P32" s="9"/>
      <c r="Q32" s="9"/>
    </row>
    <row r="33" spans="1:17" ht="14.25" hidden="1">
      <c r="A33" s="9"/>
      <c r="B33" s="9"/>
      <c r="C33" s="9"/>
      <c r="D33" s="9"/>
      <c r="E33" s="9"/>
      <c r="F33" s="41"/>
      <c r="G33" s="41"/>
      <c r="H33" s="41"/>
      <c r="I33" s="9"/>
      <c r="J33" s="9"/>
      <c r="K33" s="9"/>
      <c r="L33" s="9"/>
      <c r="M33" s="9"/>
      <c r="N33" s="9"/>
      <c r="O33" s="9"/>
      <c r="P33" s="9"/>
      <c r="Q33" s="9"/>
    </row>
    <row r="34" spans="1:17" ht="14.25" hidden="1">
      <c r="A34" s="9"/>
      <c r="B34" s="9"/>
      <c r="C34" s="9"/>
      <c r="D34" s="9"/>
      <c r="E34" s="9"/>
      <c r="F34" s="41"/>
      <c r="G34" s="41"/>
      <c r="H34" s="41"/>
      <c r="I34" s="9"/>
      <c r="J34" s="9"/>
      <c r="K34" s="9"/>
      <c r="L34" s="9"/>
      <c r="M34" s="9"/>
      <c r="N34" s="9"/>
      <c r="O34" s="9"/>
      <c r="P34" s="9"/>
      <c r="Q34" s="9"/>
    </row>
    <row r="35" spans="1:17" ht="14.25" hidden="1">
      <c r="A35" s="9"/>
      <c r="B35" s="9"/>
      <c r="C35" s="9"/>
      <c r="D35" s="9"/>
      <c r="E35" s="9"/>
      <c r="F35" s="41"/>
      <c r="G35" s="41"/>
      <c r="H35" s="41"/>
      <c r="I35" s="9"/>
      <c r="J35" s="9"/>
      <c r="K35" s="9"/>
      <c r="L35" s="9"/>
      <c r="M35" s="9"/>
      <c r="N35" s="9"/>
      <c r="O35" s="9"/>
      <c r="P35" s="9"/>
      <c r="Q35" s="9"/>
    </row>
    <row r="36" spans="1:17" ht="14.25" hidden="1">
      <c r="A36" s="9"/>
      <c r="B36" s="9"/>
      <c r="C36" s="9"/>
      <c r="D36" s="9"/>
      <c r="E36" s="9"/>
      <c r="F36" s="41"/>
      <c r="G36" s="41"/>
      <c r="H36" s="41"/>
      <c r="I36" s="9"/>
      <c r="J36" s="9"/>
      <c r="K36" s="9"/>
      <c r="L36" s="9"/>
      <c r="M36" s="9"/>
      <c r="N36" s="9"/>
      <c r="O36" s="9"/>
      <c r="P36" s="9"/>
      <c r="Q36" s="9"/>
    </row>
    <row r="37" spans="1:17" ht="14.25" hidden="1">
      <c r="A37" s="9"/>
      <c r="B37" s="9"/>
      <c r="C37" s="9"/>
      <c r="D37" s="9"/>
      <c r="E37" s="9"/>
      <c r="F37" s="41"/>
      <c r="G37" s="41"/>
      <c r="H37" s="41"/>
      <c r="I37" s="9"/>
      <c r="J37" s="9"/>
      <c r="K37" s="9"/>
      <c r="L37" s="9"/>
      <c r="M37" s="9"/>
      <c r="N37" s="9"/>
      <c r="O37" s="9"/>
      <c r="P37" s="9"/>
      <c r="Q37" s="9"/>
    </row>
    <row r="38" spans="1:17" ht="14.25" hidden="1">
      <c r="A38" s="9"/>
      <c r="B38" s="9"/>
      <c r="C38" s="9"/>
      <c r="D38" s="9"/>
      <c r="E38" s="9"/>
      <c r="F38" s="41"/>
      <c r="G38" s="41"/>
      <c r="H38" s="41"/>
      <c r="I38" s="9"/>
      <c r="J38" s="9"/>
      <c r="K38" s="9"/>
      <c r="L38" s="9"/>
      <c r="M38" s="9"/>
      <c r="N38" s="9"/>
      <c r="O38" s="9"/>
      <c r="P38" s="9"/>
      <c r="Q38" s="9"/>
    </row>
    <row r="39" spans="1:17" ht="14.25" hidden="1">
      <c r="A39" s="9"/>
      <c r="B39" s="9"/>
      <c r="C39" s="9"/>
      <c r="D39" s="9"/>
      <c r="E39" s="9"/>
      <c r="F39" s="41"/>
      <c r="G39" s="41"/>
      <c r="H39" s="41"/>
      <c r="I39" s="9"/>
      <c r="J39" s="9"/>
      <c r="K39" s="9"/>
      <c r="L39" s="9"/>
      <c r="M39" s="9"/>
      <c r="N39" s="9"/>
      <c r="O39" s="9"/>
      <c r="P39" s="9"/>
      <c r="Q39" s="9"/>
    </row>
    <row r="40" spans="1:17" ht="14.25" hidden="1">
      <c r="A40" s="9"/>
      <c r="B40" s="9"/>
      <c r="C40" s="9"/>
      <c r="D40" s="9"/>
      <c r="E40" s="9"/>
      <c r="F40" s="41"/>
      <c r="G40" s="41"/>
      <c r="H40" s="41"/>
      <c r="I40" s="9"/>
      <c r="J40" s="9"/>
      <c r="K40" s="9"/>
      <c r="L40" s="9"/>
      <c r="M40" s="9"/>
      <c r="N40" s="9"/>
      <c r="O40" s="9"/>
      <c r="P40" s="9"/>
      <c r="Q40" s="9"/>
    </row>
    <row r="41" spans="1:17" ht="14.25" hidden="1">
      <c r="A41" s="9"/>
      <c r="B41" s="9"/>
      <c r="C41" s="9"/>
      <c r="D41" s="9"/>
      <c r="E41" s="9"/>
      <c r="F41" s="41"/>
      <c r="G41" s="41"/>
      <c r="H41" s="41"/>
      <c r="I41" s="9"/>
      <c r="J41" s="9"/>
      <c r="K41" s="9"/>
      <c r="L41" s="9"/>
      <c r="M41" s="9"/>
      <c r="N41" s="9"/>
      <c r="O41" s="9"/>
      <c r="P41" s="9"/>
      <c r="Q41" s="9"/>
    </row>
    <row r="42" spans="1:17" ht="14.25" hidden="1">
      <c r="A42" s="9"/>
      <c r="B42" s="9"/>
      <c r="C42" s="9"/>
      <c r="D42" s="9"/>
      <c r="E42" s="9"/>
      <c r="F42" s="41"/>
      <c r="G42" s="41"/>
      <c r="H42" s="41"/>
      <c r="I42" s="9"/>
      <c r="J42" s="9"/>
      <c r="K42" s="9"/>
      <c r="L42" s="9"/>
      <c r="M42" s="9"/>
      <c r="N42" s="9"/>
      <c r="O42" s="9"/>
      <c r="P42" s="9"/>
      <c r="Q42" s="9"/>
    </row>
    <row r="43" spans="1:17" ht="14.25" hidden="1">
      <c r="A43" s="9"/>
      <c r="B43" s="9"/>
      <c r="C43" s="9"/>
      <c r="D43" s="9"/>
      <c r="E43" s="9"/>
      <c r="F43" s="41"/>
      <c r="G43" s="41"/>
      <c r="H43" s="41"/>
      <c r="I43" s="9"/>
      <c r="J43" s="9"/>
      <c r="K43" s="9"/>
      <c r="L43" s="9"/>
      <c r="M43" s="9"/>
      <c r="N43" s="9"/>
      <c r="O43" s="9"/>
      <c r="P43" s="9"/>
      <c r="Q43" s="9"/>
    </row>
    <row r="44" spans="1:17" ht="14.25" hidden="1">
      <c r="A44" s="9"/>
      <c r="B44" s="9"/>
      <c r="C44" s="9"/>
      <c r="D44" s="9"/>
      <c r="E44" s="9"/>
      <c r="F44" s="41"/>
      <c r="G44" s="41"/>
      <c r="H44" s="41"/>
      <c r="I44" s="9"/>
      <c r="J44" s="9"/>
      <c r="K44" s="9"/>
      <c r="L44" s="9"/>
      <c r="M44" s="9"/>
      <c r="N44" s="9"/>
      <c r="O44" s="9"/>
      <c r="P44" s="9"/>
      <c r="Q44" s="9"/>
    </row>
    <row r="45" spans="1:17" ht="14.25" hidden="1">
      <c r="A45" s="9"/>
      <c r="B45" s="9"/>
      <c r="C45" s="9"/>
      <c r="D45" s="9"/>
      <c r="E45" s="9"/>
      <c r="F45" s="41"/>
      <c r="G45" s="41"/>
      <c r="H45" s="41"/>
      <c r="I45" s="9"/>
      <c r="J45" s="9"/>
      <c r="K45" s="9"/>
      <c r="L45" s="9"/>
      <c r="M45" s="9"/>
      <c r="N45" s="9"/>
      <c r="O45" s="9"/>
      <c r="P45" s="9"/>
      <c r="Q45" s="9"/>
    </row>
    <row r="46" spans="1:17" ht="14.25" hidden="1">
      <c r="A46" s="9"/>
      <c r="B46" s="9"/>
      <c r="C46" s="9"/>
      <c r="D46" s="9"/>
      <c r="E46" s="9"/>
      <c r="F46" s="41"/>
      <c r="G46" s="41"/>
      <c r="H46" s="41"/>
      <c r="I46" s="9"/>
      <c r="J46" s="9"/>
      <c r="K46" s="9"/>
      <c r="L46" s="9"/>
      <c r="M46" s="9"/>
      <c r="N46" s="9"/>
      <c r="O46" s="9"/>
      <c r="P46" s="9"/>
      <c r="Q46" s="9"/>
    </row>
    <row r="47" spans="1:17" ht="14.25" hidden="1">
      <c r="A47" s="9"/>
      <c r="B47" s="9"/>
      <c r="C47" s="9"/>
      <c r="D47" s="9"/>
      <c r="E47" s="9"/>
      <c r="F47" s="41"/>
      <c r="G47" s="41"/>
      <c r="H47" s="41"/>
      <c r="I47" s="9"/>
      <c r="J47" s="9"/>
      <c r="K47" s="9"/>
      <c r="L47" s="9"/>
      <c r="M47" s="9"/>
      <c r="N47" s="9"/>
      <c r="O47" s="9"/>
      <c r="P47" s="9"/>
      <c r="Q47" s="9"/>
    </row>
    <row r="48" spans="1:17" ht="14.25"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9765625" style="2" customWidth="1"/>
    <col min="3" max="3" width="20.73046875" style="2" customWidth="1"/>
    <col min="4" max="4" width="10.59765625" style="2" bestFit="1" customWidth="1"/>
    <col min="5" max="8" width="9.265625" style="2" customWidth="1"/>
    <col min="9" max="9" width="14.265625" style="2" customWidth="1"/>
    <col min="10" max="10" width="5" style="2" customWidth="1"/>
    <col min="11" max="11" width="9.265625" style="2" customWidth="1"/>
    <col min="12" max="12" width="4.73046875" style="2" customWidth="1"/>
    <col min="13" max="16" width="9.265625" style="2" customWidth="1"/>
    <col min="17" max="17" width="3.59765625" style="2" customWidth="1"/>
    <col min="18" max="18" width="10.265625" style="2" customWidth="1"/>
    <col min="19" max="33" width="10.265625" style="2" hidden="1" customWidth="1"/>
    <col min="34" max="34" width="4.73046875" style="2" hidden="1" customWidth="1"/>
    <col min="35" max="16384" width="10.265625" style="2" hidden="1"/>
  </cols>
  <sheetData>
    <row r="1" spans="2:34" ht="22.9">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8"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1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15" hidden="1"/>
    <row r="33" ht="13.15" hidden="1"/>
    <row r="34" ht="13.15" hidden="1"/>
    <row r="35" ht="13.15" hidden="1"/>
    <row r="36" ht="13.15" hidden="1"/>
    <row r="37" ht="13.15" hidden="1"/>
    <row r="38" ht="13.1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EB50F-6B9F-45E5-8D59-F9BC70F55224}">
  <dimension ref="A1:AH66"/>
  <sheetViews>
    <sheetView showGridLines="0" tabSelected="1" zoomScale="75" zoomScaleNormal="75" workbookViewId="0">
      <selection activeCell="R44" sqref="R44"/>
    </sheetView>
  </sheetViews>
  <sheetFormatPr defaultColWidth="0" defaultRowHeight="0" customHeight="1" zeroHeight="1"/>
  <cols>
    <col min="1" max="2" width="4.1328125" customWidth="1"/>
    <col min="3" max="3" width="3.73046875" customWidth="1"/>
    <col min="4" max="4" width="17" bestFit="1" customWidth="1"/>
    <col min="5" max="6" width="13" customWidth="1"/>
    <col min="7" max="7" width="11.1328125" bestFit="1" customWidth="1"/>
    <col min="8" max="8" width="10.265625" bestFit="1" customWidth="1"/>
    <col min="9" max="10" width="8.86328125" customWidth="1"/>
    <col min="11" max="11" width="10.265625" bestFit="1" customWidth="1"/>
    <col min="12" max="12" width="8" customWidth="1"/>
    <col min="13" max="13" width="8.86328125" bestFit="1" customWidth="1"/>
    <col min="14" max="16" width="8" customWidth="1"/>
    <col min="17" max="17" width="10.265625" bestFit="1" customWidth="1"/>
    <col min="18" max="18" width="12" bestFit="1" customWidth="1"/>
    <col min="19" max="19" width="11.59765625" bestFit="1" customWidth="1"/>
    <col min="20" max="20" width="10.3984375" bestFit="1" customWidth="1"/>
    <col min="21" max="21" width="11.59765625" bestFit="1" customWidth="1"/>
    <col min="22" max="22" width="11.73046875" bestFit="1" customWidth="1"/>
    <col min="23" max="23" width="9.1328125" bestFit="1" customWidth="1"/>
    <col min="24" max="24" width="8.86328125" bestFit="1" customWidth="1"/>
    <col min="25" max="25" width="8.86328125" customWidth="1"/>
    <col min="26" max="26" width="9" bestFit="1" customWidth="1"/>
    <col min="27" max="27" width="7.73046875" customWidth="1"/>
    <col min="28" max="28" width="10.265625" bestFit="1" customWidth="1"/>
    <col min="29" max="29" width="13.3984375" bestFit="1" customWidth="1"/>
    <col min="30" max="30" width="13.265625" bestFit="1" customWidth="1"/>
    <col min="31" max="31" width="12.86328125" bestFit="1" customWidth="1"/>
    <col min="32" max="32" width="15.3984375" bestFit="1" customWidth="1"/>
    <col min="33" max="33" width="11.265625" customWidth="1"/>
    <col min="34" max="34" width="3.3984375" customWidth="1"/>
    <col min="35" max="16384" width="8.86328125" hidden="1"/>
  </cols>
  <sheetData>
    <row r="1" spans="1:34" ht="14.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2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45519</v>
      </c>
      <c r="AG3" s="25"/>
      <c r="AH3" s="9"/>
    </row>
    <row r="4" spans="1:34" ht="15.75">
      <c r="A4" s="9"/>
      <c r="B4" s="11" t="s">
        <v>7</v>
      </c>
      <c r="C4" s="26"/>
      <c r="D4" s="93" t="s">
        <v>55</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4" t="str">
        <f>D4</f>
        <v>July</v>
      </c>
      <c r="G9" s="154"/>
      <c r="H9" s="154"/>
      <c r="I9" s="154"/>
      <c r="J9" s="154"/>
      <c r="K9" s="154"/>
      <c r="L9" s="154"/>
      <c r="M9" s="154"/>
      <c r="N9" s="154"/>
      <c r="O9" s="154"/>
      <c r="P9" s="155"/>
      <c r="Q9" s="156" t="str">
        <f>"January to "&amp; D4</f>
        <v>January to July</v>
      </c>
      <c r="R9" s="157"/>
      <c r="S9" s="157"/>
      <c r="T9" s="157"/>
      <c r="U9" s="157"/>
      <c r="V9" s="157"/>
      <c r="W9" s="157"/>
      <c r="X9" s="157"/>
      <c r="Y9" s="157"/>
      <c r="Z9" s="157"/>
      <c r="AA9" s="158"/>
      <c r="AB9" s="156" t="s">
        <v>57</v>
      </c>
      <c r="AC9" s="157"/>
      <c r="AD9" s="157"/>
      <c r="AE9" s="157"/>
      <c r="AF9" s="159"/>
      <c r="AG9" s="123"/>
      <c r="AH9" s="123"/>
    </row>
    <row r="10" spans="1:34" s="124" customFormat="1" ht="10.5">
      <c r="A10" s="123"/>
      <c r="B10" s="125"/>
      <c r="C10" s="29"/>
      <c r="D10" s="30"/>
      <c r="E10" s="30"/>
      <c r="F10" s="151"/>
      <c r="G10" s="152"/>
      <c r="H10" s="152"/>
      <c r="I10" s="152"/>
      <c r="J10" s="152"/>
      <c r="K10" s="152"/>
      <c r="L10" s="152"/>
      <c r="M10" s="152"/>
      <c r="N10" s="152"/>
      <c r="O10" s="152"/>
      <c r="P10" s="153"/>
      <c r="Q10" s="151"/>
      <c r="R10" s="152"/>
      <c r="S10" s="152"/>
      <c r="T10" s="152"/>
      <c r="U10" s="152"/>
      <c r="V10" s="152"/>
      <c r="W10" s="152"/>
      <c r="X10" s="152"/>
      <c r="Y10" s="152"/>
      <c r="Z10" s="152"/>
      <c r="AA10" s="153"/>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5">
      <c r="A13" s="123"/>
      <c r="B13" s="128"/>
      <c r="C13" s="33"/>
      <c r="D13" s="26" t="s">
        <v>5</v>
      </c>
      <c r="E13" s="32"/>
      <c r="F13" s="71">
        <v>171</v>
      </c>
      <c r="G13" s="73">
        <v>105</v>
      </c>
      <c r="H13" s="71">
        <v>84</v>
      </c>
      <c r="I13" s="71">
        <v>28</v>
      </c>
      <c r="J13" s="71">
        <v>0</v>
      </c>
      <c r="K13" s="71">
        <v>101</v>
      </c>
      <c r="L13" s="64">
        <f>IFERROR(F13/G13-1,"n/a")</f>
        <v>0.62857142857142856</v>
      </c>
      <c r="M13" s="64">
        <f>IFERROR(F13/H13-1,"n/a")</f>
        <v>1.0357142857142856</v>
      </c>
      <c r="N13" s="64">
        <f>IFERROR(F13/I13-1,"n/a")</f>
        <v>5.1071428571428568</v>
      </c>
      <c r="O13" s="64" t="str">
        <f>IFERROR(F13/J13-1,"n/a")</f>
        <v>n/a</v>
      </c>
      <c r="P13" s="60">
        <f>IFERROR(F13/K13-1,"n/a")</f>
        <v>0.69306930693069302</v>
      </c>
      <c r="Q13" s="68">
        <f>'June-24'!Q13+F13</f>
        <v>1372</v>
      </c>
      <c r="R13" s="68">
        <f>'June-24'!R13+G13</f>
        <v>958</v>
      </c>
      <c r="S13" s="68">
        <f>'June-24'!S13+H13</f>
        <v>910</v>
      </c>
      <c r="T13" s="68">
        <f>'June-24'!T13+I13</f>
        <v>28</v>
      </c>
      <c r="U13" s="68">
        <f>'June-24'!U13+J13</f>
        <v>551</v>
      </c>
      <c r="V13" s="68">
        <f>'June-24'!V13+K13</f>
        <v>926</v>
      </c>
      <c r="W13" s="64">
        <f>IFERROR(Q13/R13-1,"n/a")</f>
        <v>0.43215031315240093</v>
      </c>
      <c r="X13" s="64">
        <f>IFERROR(Q13/S13-1,"n/a")</f>
        <v>0.50769230769230766</v>
      </c>
      <c r="Y13" s="64">
        <f>IFERROR(Q13/T13-1,"n/a")</f>
        <v>48</v>
      </c>
      <c r="Z13" s="64">
        <f>IFERROR(Q13/U13-1,"n/a")</f>
        <v>1.4900181488203268</v>
      </c>
      <c r="AA13" s="60">
        <f>IFERROR(Q13/V13-1,"n/a")</f>
        <v>0.48164146868250546</v>
      </c>
      <c r="AB13" s="68">
        <v>1630</v>
      </c>
      <c r="AC13" s="68">
        <v>1486</v>
      </c>
      <c r="AD13" s="68">
        <v>522</v>
      </c>
      <c r="AE13" s="68">
        <v>551</v>
      </c>
      <c r="AF13" s="135">
        <v>1591</v>
      </c>
      <c r="AG13" s="123"/>
      <c r="AH13" s="123"/>
    </row>
    <row r="14" spans="1:34" s="124" customFormat="1" ht="10.5">
      <c r="A14" s="123"/>
      <c r="B14" s="128"/>
      <c r="C14" s="33"/>
      <c r="D14" s="26" t="s">
        <v>11</v>
      </c>
      <c r="E14" s="32"/>
      <c r="F14" s="71">
        <v>639139</v>
      </c>
      <c r="G14" s="73">
        <v>396404</v>
      </c>
      <c r="H14" s="71">
        <v>292122</v>
      </c>
      <c r="I14" s="71">
        <v>30914</v>
      </c>
      <c r="J14" s="71">
        <v>0</v>
      </c>
      <c r="K14" s="71">
        <v>332464</v>
      </c>
      <c r="L14" s="64">
        <f>IFERROR(F14/G14-1,"n/a")</f>
        <v>0.61234245870374671</v>
      </c>
      <c r="M14" s="64">
        <f>IFERROR(F14/H14-1,"n/a")</f>
        <v>1.1879180616317839</v>
      </c>
      <c r="N14" s="64">
        <f>IFERROR(F14/I14-1,"n/a")</f>
        <v>19.674742834961506</v>
      </c>
      <c r="O14" s="64" t="str">
        <f>IFERROR(F14/J14-1,"n/a")</f>
        <v>n/a</v>
      </c>
      <c r="P14" s="60">
        <f>IFERROR(F14/K14-1,"n/a")</f>
        <v>0.92243069926367971</v>
      </c>
      <c r="Q14" s="68">
        <f>'June-24'!Q14+F14</f>
        <v>4575731</v>
      </c>
      <c r="R14" s="68">
        <f>'June-24'!R14+G14</f>
        <v>3097466</v>
      </c>
      <c r="S14" s="68">
        <f>'June-24'!S14+H14</f>
        <v>1836211</v>
      </c>
      <c r="T14" s="68">
        <f>'June-24'!T14+I14</f>
        <v>30914</v>
      </c>
      <c r="U14" s="68">
        <f>'June-24'!U14+J14</f>
        <v>1092884</v>
      </c>
      <c r="V14" s="68">
        <f>'June-24'!V14+K14</f>
        <v>2783719</v>
      </c>
      <c r="W14" s="64">
        <f>IFERROR(Q14/R14-1,"n/a")</f>
        <v>0.47724979063531281</v>
      </c>
      <c r="X14" s="64">
        <f>IFERROR(Q14/S14-1,"n/a")</f>
        <v>1.4919418302145013</v>
      </c>
      <c r="Y14" s="64">
        <f>IFERROR(Q14/T14-1,"n/a")</f>
        <v>147.01484764184511</v>
      </c>
      <c r="Z14" s="64">
        <f>IFERROR(Q14/U14-1,"n/a")</f>
        <v>3.1868405064032412</v>
      </c>
      <c r="AA14" s="60">
        <f>IFERROR(Q14/V14-1,"n/a")</f>
        <v>0.64374744721000932</v>
      </c>
      <c r="AB14" s="68">
        <v>5232537</v>
      </c>
      <c r="AC14" s="68">
        <v>3592413</v>
      </c>
      <c r="AD14" s="68">
        <v>768312</v>
      </c>
      <c r="AE14" s="68">
        <v>1092884</v>
      </c>
      <c r="AF14" s="135">
        <v>4592479</v>
      </c>
      <c r="AG14" s="123"/>
      <c r="AH14" s="123"/>
    </row>
    <row r="15" spans="1:34" s="124" customFormat="1" ht="10.5">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5">
      <c r="A16" s="123"/>
      <c r="B16" s="128"/>
      <c r="C16" s="33"/>
      <c r="D16" s="26" t="s">
        <v>5</v>
      </c>
      <c r="E16" s="32"/>
      <c r="F16" s="71">
        <v>93</v>
      </c>
      <c r="G16" s="74">
        <v>71</v>
      </c>
      <c r="H16" s="71">
        <v>62</v>
      </c>
      <c r="I16" s="71">
        <v>22</v>
      </c>
      <c r="J16" s="71">
        <v>0</v>
      </c>
      <c r="K16" s="71">
        <v>59</v>
      </c>
      <c r="L16" s="64">
        <f>IFERROR(F16/G16-1,"n/a")</f>
        <v>0.3098591549295775</v>
      </c>
      <c r="M16" s="64">
        <f>IFERROR(F16/H16-1,"n/a")</f>
        <v>0.5</v>
      </c>
      <c r="N16" s="64">
        <f>IFERROR(F16/I16-1,"n/a")</f>
        <v>3.2272727272727275</v>
      </c>
      <c r="O16" s="64" t="str">
        <f>IFERROR(F16/J16-1,"n/a")</f>
        <v>n/a</v>
      </c>
      <c r="P16" s="60">
        <f>IFERROR(F16/K16-1,"n/a")</f>
        <v>0.57627118644067798</v>
      </c>
      <c r="Q16" s="68">
        <f>'June-24'!Q16+F16</f>
        <v>385</v>
      </c>
      <c r="R16" s="68">
        <f>'June-24'!R16+G16</f>
        <v>287</v>
      </c>
      <c r="S16" s="68">
        <f>'June-24'!S16+H16</f>
        <v>314</v>
      </c>
      <c r="T16" s="68">
        <f>'June-24'!T16+I16</f>
        <v>73</v>
      </c>
      <c r="U16" s="68">
        <f>'June-24'!U16+J16</f>
        <v>10</v>
      </c>
      <c r="V16" s="68">
        <f>'June-24'!V16+K16</f>
        <v>275</v>
      </c>
      <c r="W16" s="64">
        <f>IFERROR(Q16/R16-1,"n/a")</f>
        <v>0.34146341463414642</v>
      </c>
      <c r="X16" s="64">
        <f>IFERROR(Q16/S16-1,"n/a")</f>
        <v>0.22611464968152872</v>
      </c>
      <c r="Y16" s="64">
        <f>IFERROR(Q16/T16-1,"n/a")</f>
        <v>4.2739726027397262</v>
      </c>
      <c r="Z16" s="64">
        <f>IFERROR(Q16/U16-1,"n/a")</f>
        <v>37.5</v>
      </c>
      <c r="AA16" s="60">
        <f>IFERROR(Q16/V16-1,"n/a")</f>
        <v>0.39999999999999991</v>
      </c>
      <c r="AB16" s="68">
        <v>575</v>
      </c>
      <c r="AC16" s="68">
        <v>572</v>
      </c>
      <c r="AD16" s="68">
        <v>202</v>
      </c>
      <c r="AE16" s="68">
        <v>54</v>
      </c>
      <c r="AF16" s="135">
        <v>586</v>
      </c>
      <c r="AG16" s="123"/>
      <c r="AH16" s="123"/>
    </row>
    <row r="17" spans="1:34" s="124" customFormat="1" ht="10.5">
      <c r="A17" s="123"/>
      <c r="B17" s="128"/>
      <c r="C17" s="33"/>
      <c r="D17" s="26" t="s">
        <v>11</v>
      </c>
      <c r="E17" s="32"/>
      <c r="F17" s="71">
        <v>287135</v>
      </c>
      <c r="G17" s="74">
        <v>271757</v>
      </c>
      <c r="H17" s="71">
        <v>137630</v>
      </c>
      <c r="I17" s="71">
        <v>37562</v>
      </c>
      <c r="J17" s="71">
        <v>0</v>
      </c>
      <c r="K17" s="71">
        <v>174121</v>
      </c>
      <c r="L17" s="64">
        <f>IFERROR(F17/G17-1,"n/a")</f>
        <v>5.6587318817914456E-2</v>
      </c>
      <c r="M17" s="64">
        <f>IFERROR(F17/H17-1,"n/a")</f>
        <v>1.0862820605972536</v>
      </c>
      <c r="N17" s="64">
        <f>IFERROR(F17/I17-1,"n/a")</f>
        <v>6.6442947659869018</v>
      </c>
      <c r="O17" s="64" t="str">
        <f>IFERROR(F17/J17-1,"n/a")</f>
        <v>n/a</v>
      </c>
      <c r="P17" s="60">
        <f>IFERROR(F17/K17-1,"n/a")</f>
        <v>0.64905439320932001</v>
      </c>
      <c r="Q17" s="68">
        <f>'June-24'!Q17+F17</f>
        <v>1049043</v>
      </c>
      <c r="R17" s="68">
        <f>'June-24'!R17+G17</f>
        <v>848135</v>
      </c>
      <c r="S17" s="68">
        <f>'June-24'!S17+H17</f>
        <v>438192</v>
      </c>
      <c r="T17" s="68">
        <f>'June-24'!T17+I17</f>
        <v>102629</v>
      </c>
      <c r="U17" s="68">
        <f>'June-24'!U17+J17</f>
        <v>41113</v>
      </c>
      <c r="V17" s="68">
        <f>'June-24'!V17+K17</f>
        <v>732624</v>
      </c>
      <c r="W17" s="64">
        <f>IFERROR(Q17/R17-1,"n/a")</f>
        <v>0.23688210013736022</v>
      </c>
      <c r="X17" s="64">
        <f>IFERROR(Q17/S17-1,"n/a")</f>
        <v>1.3940259064519664</v>
      </c>
      <c r="Y17" s="64">
        <f>IFERROR(Q17/T17-1,"n/a")</f>
        <v>9.2217014683958727</v>
      </c>
      <c r="Z17" s="64">
        <f>IFERROR(Q17/U17-1,"n/a")</f>
        <v>24.516089801279399</v>
      </c>
      <c r="AA17" s="60">
        <f>IFERROR(Q17/V17-1,"n/a")</f>
        <v>0.43189821791259919</v>
      </c>
      <c r="AB17" s="68">
        <v>1660685</v>
      </c>
      <c r="AC17" s="68">
        <v>965963</v>
      </c>
      <c r="AD17" s="68">
        <v>301521</v>
      </c>
      <c r="AE17" s="68">
        <v>70675</v>
      </c>
      <c r="AF17" s="135">
        <v>1400932</v>
      </c>
      <c r="AG17" s="123"/>
      <c r="AH17" s="123"/>
    </row>
    <row r="18" spans="1:34" s="124" customFormat="1" ht="10.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5">
      <c r="A19" s="123"/>
      <c r="B19" s="128"/>
      <c r="C19" s="33"/>
      <c r="D19" s="26" t="s">
        <v>5</v>
      </c>
      <c r="E19" s="32"/>
      <c r="F19" s="71">
        <v>99</v>
      </c>
      <c r="G19" s="73">
        <v>93</v>
      </c>
      <c r="H19" s="71">
        <v>88</v>
      </c>
      <c r="I19" s="71">
        <v>3</v>
      </c>
      <c r="J19" s="71">
        <v>2</v>
      </c>
      <c r="K19" s="71">
        <v>50</v>
      </c>
      <c r="L19" s="64">
        <f>IFERROR(F19/G19-1,"n/a")</f>
        <v>6.4516129032258007E-2</v>
      </c>
      <c r="M19" s="64">
        <f>IFERROR(F19/H19-1,"n/a")</f>
        <v>0.125</v>
      </c>
      <c r="N19" s="64">
        <f>IFERROR(F19/I19-1,"n/a")</f>
        <v>32</v>
      </c>
      <c r="O19" s="64">
        <f>IFERROR(F19/J19-1,"n/a")</f>
        <v>48.5</v>
      </c>
      <c r="P19" s="60">
        <f>IFERROR(F19/K19-1,"n/a")</f>
        <v>0.98</v>
      </c>
      <c r="Q19" s="68">
        <f>'June-24'!Q19+F19</f>
        <v>365</v>
      </c>
      <c r="R19" s="68">
        <f>'June-24'!R19+G19</f>
        <v>349</v>
      </c>
      <c r="S19" s="68">
        <f>'June-24'!S19+H19</f>
        <v>317</v>
      </c>
      <c r="T19" s="68">
        <f>'June-24'!T19+I19</f>
        <v>6</v>
      </c>
      <c r="U19" s="68">
        <f>'June-24'!U19+J19</f>
        <v>5</v>
      </c>
      <c r="V19" s="68">
        <f>'June-24'!V19+K19</f>
        <v>156</v>
      </c>
      <c r="W19" s="64">
        <f>IFERROR(Q19/R19-1,"n/a")</f>
        <v>4.5845272206303633E-2</v>
      </c>
      <c r="X19" s="64">
        <f>IFERROR(Q19/S19-1,"n/a")</f>
        <v>0.1514195583596214</v>
      </c>
      <c r="Y19" s="64">
        <f>IFERROR(Q19/T19-1,"n/a")</f>
        <v>59.833333333333336</v>
      </c>
      <c r="Z19" s="64">
        <f>IFERROR(Q19/U19-1,"n/a")</f>
        <v>72</v>
      </c>
      <c r="AA19" s="60">
        <f>IFERROR(Q19/V19-1,"n/a")</f>
        <v>1.3397435897435899</v>
      </c>
      <c r="AB19" s="68">
        <v>708</v>
      </c>
      <c r="AC19" s="68">
        <v>658</v>
      </c>
      <c r="AD19" s="68">
        <v>47</v>
      </c>
      <c r="AE19" s="68">
        <v>9</v>
      </c>
      <c r="AF19" s="135">
        <v>290</v>
      </c>
      <c r="AG19" s="123"/>
      <c r="AH19" s="123"/>
    </row>
    <row r="20" spans="1:34" s="124" customFormat="1" ht="10.5">
      <c r="A20" s="123"/>
      <c r="B20" s="128"/>
      <c r="C20" s="33"/>
      <c r="D20" s="26" t="s">
        <v>11</v>
      </c>
      <c r="E20" s="32"/>
      <c r="F20" s="71">
        <v>260849</v>
      </c>
      <c r="G20" s="73">
        <v>203881</v>
      </c>
      <c r="H20" s="71">
        <v>138433</v>
      </c>
      <c r="I20" s="71">
        <v>468</v>
      </c>
      <c r="J20" s="71">
        <v>6081</v>
      </c>
      <c r="K20" s="71">
        <v>97604</v>
      </c>
      <c r="L20" s="64">
        <f>IFERROR(F20/G20-1,"n/a")</f>
        <v>0.27941789573329534</v>
      </c>
      <c r="M20" s="64">
        <f>IFERROR(F20/H20-1,"n/a")</f>
        <v>0.88429781916161598</v>
      </c>
      <c r="N20" s="64">
        <f>IFERROR(F20/I20-1,"n/a")</f>
        <v>556.36965811965808</v>
      </c>
      <c r="O20" s="64">
        <f>IFERROR(F20/J20-1,"n/a")</f>
        <v>41.895740832099982</v>
      </c>
      <c r="P20" s="60">
        <f>IFERROR(F20/K20-1,"n/a")</f>
        <v>1.6725236670628254</v>
      </c>
      <c r="Q20" s="68">
        <f>'June-24'!Q20+F20</f>
        <v>735482</v>
      </c>
      <c r="R20" s="68">
        <f>'June-24'!R20+G20</f>
        <v>597661</v>
      </c>
      <c r="S20" s="68">
        <f>'June-24'!S20+H20</f>
        <v>381024</v>
      </c>
      <c r="T20" s="68">
        <f>'June-24'!T20+I20</f>
        <v>468</v>
      </c>
      <c r="U20" s="68">
        <f>'June-24'!U20+J20</f>
        <v>10047</v>
      </c>
      <c r="V20" s="68">
        <f>'June-24'!V20+K20</f>
        <v>284386</v>
      </c>
      <c r="W20" s="64">
        <f>IFERROR(Q20/R20-1,"n/a")</f>
        <v>0.23060062476889076</v>
      </c>
      <c r="X20" s="64">
        <f>IFERROR(Q20/S20-1,"n/a")</f>
        <v>0.93027735785672294</v>
      </c>
      <c r="Y20" s="64">
        <f>IFERROR(Q20/T20-1,"n/a")</f>
        <v>1570.5427350427351</v>
      </c>
      <c r="Z20" s="64">
        <f>IFERROR(Q20/U20-1,"n/a")</f>
        <v>72.204140539464518</v>
      </c>
      <c r="AA20" s="60">
        <f>IFERROR(Q20/V20-1,"n/a")</f>
        <v>1.5862102916458616</v>
      </c>
      <c r="AB20" s="68">
        <v>1277526</v>
      </c>
      <c r="AC20" s="68">
        <v>887495</v>
      </c>
      <c r="AD20" s="68">
        <v>17541</v>
      </c>
      <c r="AE20" s="68">
        <v>10046.999999999998</v>
      </c>
      <c r="AF20" s="135">
        <v>585930</v>
      </c>
      <c r="AG20" s="123"/>
      <c r="AH20" s="123"/>
    </row>
    <row r="21" spans="1:34" s="124" customFormat="1" ht="10.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5">
      <c r="A22" s="123"/>
      <c r="B22" s="128"/>
      <c r="C22" s="33"/>
      <c r="D22" s="26" t="s">
        <v>5</v>
      </c>
      <c r="E22" s="34"/>
      <c r="F22" s="71">
        <v>78</v>
      </c>
      <c r="G22" s="74">
        <v>81</v>
      </c>
      <c r="H22" s="71">
        <v>74</v>
      </c>
      <c r="I22" s="71">
        <v>10</v>
      </c>
      <c r="J22" s="71">
        <v>0</v>
      </c>
      <c r="K22" s="71">
        <v>68</v>
      </c>
      <c r="L22" s="64">
        <f>IFERROR(F22/G22-1,"n/a")</f>
        <v>-3.703703703703709E-2</v>
      </c>
      <c r="M22" s="64">
        <f>IFERROR(F22/H22-1,"n/a")</f>
        <v>5.4054054054053946E-2</v>
      </c>
      <c r="N22" s="64">
        <f>IFERROR(F22/I22-1,"n/a")</f>
        <v>6.8</v>
      </c>
      <c r="O22" s="64" t="str">
        <f>IFERROR(F22/J22-1,"n/a")</f>
        <v>n/a</v>
      </c>
      <c r="P22" s="60">
        <f>IFERROR(F22/K22-1,"n/a")</f>
        <v>0.14705882352941169</v>
      </c>
      <c r="Q22" s="68">
        <f>'June-24'!Q22+F22</f>
        <v>774</v>
      </c>
      <c r="R22" s="68">
        <f>'June-24'!R22+G22</f>
        <v>777</v>
      </c>
      <c r="S22" s="68">
        <f>'June-24'!S22+H22</f>
        <v>403</v>
      </c>
      <c r="T22" s="68">
        <f>'June-24'!T22+I22</f>
        <v>14</v>
      </c>
      <c r="U22" s="68">
        <f>'June-24'!U22+J22</f>
        <v>43</v>
      </c>
      <c r="V22" s="68">
        <f>'June-24'!V22+K22</f>
        <v>430</v>
      </c>
      <c r="W22" s="64">
        <f>IFERROR(Q22/R22-1,"n/a")</f>
        <v>-3.8610038610038533E-3</v>
      </c>
      <c r="X22" s="64">
        <f>IFERROR(Q22/S22-1,"n/a")</f>
        <v>0.92059553349875922</v>
      </c>
      <c r="Y22" s="64">
        <f>IFERROR(Q22/T22-1,"n/a")</f>
        <v>54.285714285714285</v>
      </c>
      <c r="Z22" s="64">
        <f>IFERROR(Q22/U22-1,"n/a")</f>
        <v>17</v>
      </c>
      <c r="AA22" s="60">
        <f>IFERROR(Q22/V22-1,"n/a")</f>
        <v>0.8</v>
      </c>
      <c r="AB22" s="68">
        <v>1500</v>
      </c>
      <c r="AC22" s="68">
        <v>895</v>
      </c>
      <c r="AD22" s="68">
        <v>283</v>
      </c>
      <c r="AE22" s="68">
        <v>43</v>
      </c>
      <c r="AF22" s="135">
        <v>827</v>
      </c>
      <c r="AG22" s="123"/>
      <c r="AH22" s="123"/>
    </row>
    <row r="23" spans="1:34" s="124" customFormat="1" ht="10.5">
      <c r="A23" s="123"/>
      <c r="B23" s="128"/>
      <c r="C23" s="33"/>
      <c r="D23" s="26" t="s">
        <v>11</v>
      </c>
      <c r="E23" s="32"/>
      <c r="F23" s="71">
        <v>391649</v>
      </c>
      <c r="G23" s="73">
        <v>393561</v>
      </c>
      <c r="H23" s="71">
        <v>283525</v>
      </c>
      <c r="I23" s="71">
        <v>23553</v>
      </c>
      <c r="J23" s="71">
        <v>0</v>
      </c>
      <c r="K23" s="71">
        <v>261197</v>
      </c>
      <c r="L23" s="64">
        <f>IFERROR(F23/G23-1,"n/a")</f>
        <v>-4.8582049542510441E-3</v>
      </c>
      <c r="M23" s="64">
        <f>IFERROR(F23/H23-1,"n/a")</f>
        <v>0.38135614143373608</v>
      </c>
      <c r="N23" s="64">
        <f>IFERROR(F23/I23-1,"n/a")</f>
        <v>15.628412516452258</v>
      </c>
      <c r="O23" s="64" t="str">
        <f>IFERROR(F23/J23-1,"n/a")</f>
        <v>n/a</v>
      </c>
      <c r="P23" s="60">
        <f>IFERROR(F23/K23-1,"n/a")</f>
        <v>0.49943912066371365</v>
      </c>
      <c r="Q23" s="68">
        <f>'June-24'!Q23+F23</f>
        <v>2549055</v>
      </c>
      <c r="R23" s="68">
        <f>'June-24'!R23+G23</f>
        <v>2307313</v>
      </c>
      <c r="S23" s="68">
        <f>'June-24'!S23+H23</f>
        <v>825612</v>
      </c>
      <c r="T23" s="68">
        <f>'June-24'!T23+I23</f>
        <v>28476</v>
      </c>
      <c r="U23" s="68">
        <f>'June-24'!U23+J23</f>
        <v>140552</v>
      </c>
      <c r="V23" s="68">
        <f>'June-24'!V23+K23</f>
        <v>1301649</v>
      </c>
      <c r="W23" s="64">
        <f>IFERROR(Q23/R23-1,"n/a")</f>
        <v>0.10477208770548252</v>
      </c>
      <c r="X23" s="64">
        <f>IFERROR(Q23/S23-1,"n/a")</f>
        <v>2.0874732925393524</v>
      </c>
      <c r="Y23" s="64">
        <f>IFERROR(Q23/T23-1,"n/a")</f>
        <v>88.515908133164771</v>
      </c>
      <c r="Z23" s="64">
        <f>IFERROR(Q23/U23-1,"n/a")</f>
        <v>17.136027946952019</v>
      </c>
      <c r="AA23" s="60">
        <f>IFERROR(Q23/V23-1,"n/a")</f>
        <v>0.9583274753793074</v>
      </c>
      <c r="AB23" s="68">
        <v>4449177</v>
      </c>
      <c r="AC23" s="68">
        <v>2165161</v>
      </c>
      <c r="AD23" s="68">
        <v>465109</v>
      </c>
      <c r="AE23" s="68">
        <v>140552</v>
      </c>
      <c r="AF23" s="135">
        <v>2552942</v>
      </c>
      <c r="AG23" s="123"/>
      <c r="AH23" s="123"/>
    </row>
    <row r="24" spans="1:34" s="124" customFormat="1" ht="10.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5">
      <c r="B25" s="128"/>
      <c r="C25" s="33"/>
      <c r="D25" s="26" t="s">
        <v>5</v>
      </c>
      <c r="E25" s="32"/>
      <c r="F25" s="71">
        <v>4</v>
      </c>
      <c r="G25" s="71">
        <v>3</v>
      </c>
      <c r="H25" s="71">
        <v>3</v>
      </c>
      <c r="I25" s="71">
        <v>0</v>
      </c>
      <c r="J25" s="71">
        <v>0</v>
      </c>
      <c r="K25" s="71">
        <v>3</v>
      </c>
      <c r="L25" s="64">
        <f>IFERROR(F25/G25-1,"n/a")</f>
        <v>0.33333333333333326</v>
      </c>
      <c r="M25" s="64">
        <f>IFERROR(F25/H25-1,"n/a")</f>
        <v>0.33333333333333326</v>
      </c>
      <c r="N25" s="64" t="str">
        <f>IFERROR(F25/I25-1,"n/a")</f>
        <v>n/a</v>
      </c>
      <c r="O25" s="64" t="str">
        <f>IFERROR(F25/J25-1,"n/a")</f>
        <v>n/a</v>
      </c>
      <c r="P25" s="60">
        <f>IFERROR(F25/K25-1,"n/a")</f>
        <v>0.33333333333333326</v>
      </c>
      <c r="Q25" s="68">
        <f>'June-24'!Q25+F25</f>
        <v>9</v>
      </c>
      <c r="R25" s="68">
        <f>'June-24'!R25+G25</f>
        <v>11</v>
      </c>
      <c r="S25" s="68">
        <f>'June-24'!S25+H25</f>
        <v>5</v>
      </c>
      <c r="T25" s="68">
        <f>'June-24'!T25+I25</f>
        <v>0</v>
      </c>
      <c r="U25" s="68">
        <f>'June-24'!U25+J25</f>
        <v>0</v>
      </c>
      <c r="V25" s="68">
        <f>'June-24'!V25+K25</f>
        <v>11</v>
      </c>
      <c r="W25" s="64">
        <f>IFERROR(Q25/R25-1,"n/a")</f>
        <v>-0.18181818181818177</v>
      </c>
      <c r="X25" s="64">
        <f>IFERROR(Q25/S25-1,"n/a")</f>
        <v>0.8</v>
      </c>
      <c r="Y25" s="64" t="str">
        <f>IFERROR(Q25/T25-1,"n/a")</f>
        <v>n/a</v>
      </c>
      <c r="Z25" s="64" t="str">
        <f>IFERROR(Q25/U25-1,"n/a")</f>
        <v>n/a</v>
      </c>
      <c r="AA25" s="60">
        <f>IFERROR(Q25/V25-1,"n/a")</f>
        <v>-0.18181818181818177</v>
      </c>
      <c r="AB25" s="68">
        <v>21</v>
      </c>
      <c r="AC25" s="68">
        <v>9</v>
      </c>
      <c r="AD25" s="68">
        <v>0</v>
      </c>
      <c r="AE25" s="68">
        <v>0</v>
      </c>
      <c r="AF25" s="135">
        <v>16</v>
      </c>
      <c r="AG25" s="123"/>
      <c r="AH25" s="123"/>
    </row>
    <row r="26" spans="1:34" s="124" customFormat="1" ht="10.5">
      <c r="A26" s="123"/>
      <c r="B26" s="128"/>
      <c r="C26" s="33"/>
      <c r="D26" s="26" t="s">
        <v>11</v>
      </c>
      <c r="E26" s="32"/>
      <c r="F26" s="71">
        <v>15059</v>
      </c>
      <c r="G26" s="71">
        <v>6188</v>
      </c>
      <c r="H26" s="71">
        <v>5526</v>
      </c>
      <c r="I26" s="71">
        <v>0</v>
      </c>
      <c r="J26" s="71">
        <v>0</v>
      </c>
      <c r="K26" s="71">
        <v>3523</v>
      </c>
      <c r="L26" s="64">
        <f>IFERROR(F26/G26-1,"n/a")</f>
        <v>1.4335811247575951</v>
      </c>
      <c r="M26" s="64">
        <f>IFERROR(F26/H26-1,"n/a")</f>
        <v>1.7251176257690917</v>
      </c>
      <c r="N26" s="64" t="str">
        <f>IFERROR(F26/I26-1,"n/a")</f>
        <v>n/a</v>
      </c>
      <c r="O26" s="64" t="str">
        <f>IFERROR(F26/J26-1,"n/a")</f>
        <v>n/a</v>
      </c>
      <c r="P26" s="60">
        <f>IFERROR(F26/K26-1,"n/a")</f>
        <v>3.2744819755889862</v>
      </c>
      <c r="Q26" s="68">
        <f>'June-24'!Q26+F26</f>
        <v>33718</v>
      </c>
      <c r="R26" s="68">
        <f>'June-24'!R26+G26</f>
        <v>19775</v>
      </c>
      <c r="S26" s="68">
        <f>'June-24'!S26+H26</f>
        <v>8677</v>
      </c>
      <c r="T26" s="68">
        <f>'June-24'!T26+I26</f>
        <v>0</v>
      </c>
      <c r="U26" s="68">
        <f>'June-24'!U26+J26</f>
        <v>0</v>
      </c>
      <c r="V26" s="68">
        <f>'June-24'!V26+K26</f>
        <v>13750</v>
      </c>
      <c r="W26" s="64">
        <f>IFERROR(Q26/R26-1,"n/a")</f>
        <v>0.70508217446270538</v>
      </c>
      <c r="X26" s="64">
        <f>IFERROR(Q26/S26-1,"n/a")</f>
        <v>2.88590526679728</v>
      </c>
      <c r="Y26" s="64" t="str">
        <f>IFERROR(Q26/T26-1,"n/a")</f>
        <v>n/a</v>
      </c>
      <c r="Z26" s="64" t="str">
        <f>IFERROR(Q26/U26-1,"n/a")</f>
        <v>n/a</v>
      </c>
      <c r="AA26" s="60">
        <f>IFERROR(Q26/V26-1,"n/a")</f>
        <v>1.4522181818181816</v>
      </c>
      <c r="AB26" s="68">
        <v>38626</v>
      </c>
      <c r="AC26" s="68">
        <v>15637</v>
      </c>
      <c r="AD26" s="68">
        <v>0</v>
      </c>
      <c r="AE26" s="68">
        <v>0</v>
      </c>
      <c r="AF26" s="137">
        <v>20248</v>
      </c>
      <c r="AG26" s="123"/>
      <c r="AH26" s="123"/>
    </row>
    <row r="27" spans="1:34" s="124" customFormat="1" ht="10.9" thickBot="1">
      <c r="A27" s="123"/>
      <c r="B27" s="128"/>
      <c r="C27" s="35" t="s">
        <v>12</v>
      </c>
      <c r="D27" s="36"/>
      <c r="E27" s="37"/>
      <c r="F27" s="75">
        <f t="shared" ref="F27:K28" si="0">F13+F16+F19+F22+F25</f>
        <v>445</v>
      </c>
      <c r="G27" s="75">
        <f t="shared" si="0"/>
        <v>353</v>
      </c>
      <c r="H27" s="75">
        <f t="shared" si="0"/>
        <v>311</v>
      </c>
      <c r="I27" s="75">
        <f t="shared" si="0"/>
        <v>63</v>
      </c>
      <c r="J27" s="75">
        <f t="shared" si="0"/>
        <v>2</v>
      </c>
      <c r="K27" s="75">
        <f t="shared" si="0"/>
        <v>281</v>
      </c>
      <c r="L27" s="66">
        <f>IFERROR(F27/G27-1,"n/a")</f>
        <v>0.26062322946175631</v>
      </c>
      <c r="M27" s="66">
        <f>IFERROR(F27/H27-1,"n/a")</f>
        <v>0.43086816720257226</v>
      </c>
      <c r="N27" s="66">
        <f>IFERROR(F27/I27-1,"n/a")</f>
        <v>6.0634920634920633</v>
      </c>
      <c r="O27" s="66">
        <f>IFERROR(F27/J27-1,"n/a")</f>
        <v>221.5</v>
      </c>
      <c r="P27" s="62">
        <f>IFERROR(F27/K27-1,"n/a")</f>
        <v>0.58362989323843406</v>
      </c>
      <c r="Q27" s="75">
        <f t="shared" ref="Q27:V28" si="1">Q13+Q16+Q19+Q22+Q25</f>
        <v>2905</v>
      </c>
      <c r="R27" s="75">
        <f t="shared" si="1"/>
        <v>2382</v>
      </c>
      <c r="S27" s="75">
        <f t="shared" si="1"/>
        <v>1949</v>
      </c>
      <c r="T27" s="75">
        <f t="shared" si="1"/>
        <v>121</v>
      </c>
      <c r="U27" s="75">
        <f t="shared" si="1"/>
        <v>609</v>
      </c>
      <c r="V27" s="75">
        <f t="shared" si="1"/>
        <v>1798</v>
      </c>
      <c r="W27" s="66">
        <f>IFERROR(Q27/R27-1,"n/a")</f>
        <v>0.21956339210747267</v>
      </c>
      <c r="X27" s="66">
        <f>IFERROR(Q27/S27-1,"n/a")</f>
        <v>0.49050795279630588</v>
      </c>
      <c r="Y27" s="66">
        <f>IFERROR(Q27/T27-1,"n/a")</f>
        <v>23.008264462809919</v>
      </c>
      <c r="Z27" s="66">
        <f>IFERROR(Q27/U27-1,"n/a")</f>
        <v>3.7701149425287355</v>
      </c>
      <c r="AA27" s="62">
        <f>IFERROR(Q27/V27-1,"n/a")</f>
        <v>0.61568409343715236</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1.25" thickTop="1" thickBot="1">
      <c r="A28" s="123"/>
      <c r="B28" s="128"/>
      <c r="C28" s="38" t="s">
        <v>13</v>
      </c>
      <c r="D28" s="39"/>
      <c r="E28" s="40"/>
      <c r="F28" s="76">
        <f t="shared" si="0"/>
        <v>1593831</v>
      </c>
      <c r="G28" s="76">
        <f t="shared" si="0"/>
        <v>1271791</v>
      </c>
      <c r="H28" s="76">
        <f t="shared" si="0"/>
        <v>857236</v>
      </c>
      <c r="I28" s="76">
        <f t="shared" si="0"/>
        <v>92497</v>
      </c>
      <c r="J28" s="76">
        <f t="shared" si="0"/>
        <v>6081</v>
      </c>
      <c r="K28" s="76">
        <f t="shared" si="0"/>
        <v>868909</v>
      </c>
      <c r="L28" s="67">
        <f>IFERROR(F28/G28-1,"n/a")</f>
        <v>0.25321770636842067</v>
      </c>
      <c r="M28" s="67">
        <f>IFERROR(F28/H28-1,"n/a")</f>
        <v>0.85926745960272322</v>
      </c>
      <c r="N28" s="67">
        <f>IFERROR(F28/I28-1,"n/a")</f>
        <v>16.231164253975805</v>
      </c>
      <c r="O28" s="67">
        <f>IFERROR(F28/J28-1,"n/a")</f>
        <v>261.10014800197337</v>
      </c>
      <c r="P28" s="63">
        <f>IFERROR(F28/K28-1,"n/a")</f>
        <v>0.83428989687067356</v>
      </c>
      <c r="Q28" s="76">
        <f t="shared" si="1"/>
        <v>8943029</v>
      </c>
      <c r="R28" s="76">
        <f t="shared" si="1"/>
        <v>6870350</v>
      </c>
      <c r="S28" s="76">
        <f t="shared" si="1"/>
        <v>3489716</v>
      </c>
      <c r="T28" s="76">
        <f t="shared" si="1"/>
        <v>162487</v>
      </c>
      <c r="U28" s="76">
        <f t="shared" si="1"/>
        <v>1284596</v>
      </c>
      <c r="V28" s="76">
        <f t="shared" si="1"/>
        <v>5116128</v>
      </c>
      <c r="W28" s="67">
        <f>IFERROR(Q28/R28-1,"n/a")</f>
        <v>0.30168463033178794</v>
      </c>
      <c r="X28" s="67">
        <f>IFERROR(Q28/S28-1,"n/a")</f>
        <v>1.5626810319235145</v>
      </c>
      <c r="Y28" s="67">
        <f>IFERROR(Q28/T28-1,"n/a")</f>
        <v>54.038427689599786</v>
      </c>
      <c r="Z28" s="67">
        <f>IFERROR(Q28/U28-1,"n/a")</f>
        <v>5.9617443927896394</v>
      </c>
      <c r="AA28" s="63">
        <f>IFERROR(Q28/V28-1,"n/a")</f>
        <v>0.74800728206956513</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9"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7" t="str">
        <f>F9</f>
        <v>July</v>
      </c>
      <c r="G33" s="157"/>
      <c r="H33" s="157"/>
      <c r="I33" s="157"/>
      <c r="J33" s="157"/>
      <c r="K33" s="157"/>
      <c r="L33" s="157"/>
      <c r="M33" s="157"/>
      <c r="N33" s="157"/>
      <c r="O33" s="157"/>
      <c r="P33" s="158"/>
      <c r="Q33" s="160" t="s">
        <v>136</v>
      </c>
      <c r="R33" s="161"/>
      <c r="S33" s="161"/>
      <c r="T33" s="161"/>
      <c r="U33" s="161"/>
      <c r="V33" s="161"/>
      <c r="W33" s="161"/>
      <c r="X33" s="161"/>
      <c r="Y33" s="161"/>
      <c r="Z33" s="161"/>
      <c r="AA33" s="162"/>
      <c r="AB33" s="160" t="s">
        <v>58</v>
      </c>
      <c r="AC33" s="161"/>
      <c r="AD33" s="161"/>
      <c r="AE33" s="161"/>
      <c r="AF33" s="163"/>
    </row>
    <row r="34" spans="1:34" s="124" customFormat="1" ht="10.5">
      <c r="A34" s="123"/>
      <c r="B34" s="123"/>
      <c r="C34" s="29"/>
      <c r="D34" s="30"/>
      <c r="E34" s="30"/>
      <c r="F34" s="144"/>
      <c r="G34" s="145"/>
      <c r="H34" s="145"/>
      <c r="I34" s="145"/>
      <c r="J34" s="145"/>
      <c r="K34" s="145"/>
      <c r="L34" s="145"/>
      <c r="M34" s="145"/>
      <c r="N34" s="145"/>
      <c r="O34" s="145"/>
      <c r="P34" s="146"/>
      <c r="Q34" s="145"/>
      <c r="R34" s="145"/>
      <c r="S34" s="145"/>
      <c r="T34" s="145"/>
      <c r="U34" s="145"/>
      <c r="V34" s="145"/>
      <c r="W34" s="145"/>
      <c r="X34" s="145"/>
      <c r="Y34" s="145"/>
      <c r="Z34" s="145"/>
      <c r="AA34" s="146"/>
      <c r="AB34" s="151"/>
      <c r="AC34" s="152"/>
      <c r="AD34" s="152"/>
      <c r="AE34" s="152"/>
      <c r="AF34" s="153"/>
    </row>
    <row r="35" spans="1:34" s="124" customFormat="1" ht="20.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7"/>
      <c r="AC35" s="53" t="s">
        <v>53</v>
      </c>
      <c r="AD35" s="53" t="s">
        <v>54</v>
      </c>
      <c r="AE35" s="53" t="s">
        <v>65</v>
      </c>
      <c r="AF35" s="57" t="s">
        <v>73</v>
      </c>
      <c r="AH35" s="123"/>
    </row>
    <row r="36" spans="1:34" s="124" customFormat="1" ht="10.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8"/>
      <c r="AC36" s="26"/>
      <c r="AD36" s="26"/>
      <c r="AE36" s="88"/>
      <c r="AF36" s="85"/>
      <c r="AH36" s="123"/>
    </row>
    <row r="37" spans="1:34" s="124" customFormat="1" ht="10.5">
      <c r="A37" s="123"/>
      <c r="B37" s="123"/>
      <c r="C37" s="33"/>
      <c r="D37" s="26" t="s">
        <v>5</v>
      </c>
      <c r="E37" s="32"/>
      <c r="F37" s="74">
        <f t="shared" ref="F37:K38" si="3">F13</f>
        <v>171</v>
      </c>
      <c r="G37" s="74">
        <f t="shared" si="3"/>
        <v>105</v>
      </c>
      <c r="H37" s="74">
        <f t="shared" si="3"/>
        <v>84</v>
      </c>
      <c r="I37" s="74">
        <f t="shared" si="3"/>
        <v>28</v>
      </c>
      <c r="J37" s="74">
        <f t="shared" si="3"/>
        <v>0</v>
      </c>
      <c r="K37" s="74">
        <f t="shared" si="3"/>
        <v>101</v>
      </c>
      <c r="L37" s="64">
        <f>IFERROR(F37/G37-1,"n/a")</f>
        <v>0.62857142857142856</v>
      </c>
      <c r="M37" s="64">
        <f>IFERROR(F37/H37-1,"n/a")</f>
        <v>1.0357142857142856</v>
      </c>
      <c r="N37" s="64">
        <f>IFERROR(F37/I37-1,"n/a")</f>
        <v>5.1071428571428568</v>
      </c>
      <c r="O37" s="64" t="str">
        <f>IFERROR(F37/J37-1,"n/a")</f>
        <v>n/a</v>
      </c>
      <c r="P37" s="60">
        <f>IFERROR(F37/K37-1,"n/a")</f>
        <v>0.69306930693069302</v>
      </c>
      <c r="Q37" s="74">
        <f>'June-24'!Q37+F37</f>
        <v>669</v>
      </c>
      <c r="R37" s="74">
        <f>'June-24'!R37+G37</f>
        <v>428</v>
      </c>
      <c r="S37" s="74">
        <f>'June-24'!S37+H37</f>
        <v>380</v>
      </c>
      <c r="T37" s="74">
        <f>'June-24'!T37+I37</f>
        <v>28</v>
      </c>
      <c r="U37" s="74">
        <f>'June-24'!U37+J37</f>
        <v>42</v>
      </c>
      <c r="V37" s="74">
        <f>'June-24'!V37+K37</f>
        <v>410</v>
      </c>
      <c r="W37" s="120">
        <f>IFERROR(Q37/R37-1,"n/a")</f>
        <v>0.56308411214953269</v>
      </c>
      <c r="X37" s="120">
        <f>IFERROR(R37/S37-1,"n/a")</f>
        <v>0.12631578947368416</v>
      </c>
      <c r="Y37" s="120">
        <f>IFERROR(R37/T37-1,"n/a")</f>
        <v>14.285714285714286</v>
      </c>
      <c r="Z37" s="120">
        <f>IFERROR(R37/U37-1,"n/a")</f>
        <v>9.1904761904761898</v>
      </c>
      <c r="AA37" s="121">
        <f>IFERROR(R37/V37-1,"n/a")</f>
        <v>4.3902439024390283E-2</v>
      </c>
      <c r="AB37" s="149"/>
      <c r="AC37" s="89">
        <v>1486</v>
      </c>
      <c r="AD37" s="89">
        <v>1052</v>
      </c>
      <c r="AE37" s="70">
        <v>551</v>
      </c>
      <c r="AF37" s="78">
        <v>1584</v>
      </c>
      <c r="AH37" s="123"/>
    </row>
    <row r="38" spans="1:34" s="124" customFormat="1" ht="10.5">
      <c r="A38" s="123"/>
      <c r="B38" s="123"/>
      <c r="C38" s="33"/>
      <c r="D38" s="26" t="s">
        <v>11</v>
      </c>
      <c r="E38" s="32"/>
      <c r="F38" s="74">
        <f t="shared" si="3"/>
        <v>639139</v>
      </c>
      <c r="G38" s="74">
        <f t="shared" si="3"/>
        <v>396404</v>
      </c>
      <c r="H38" s="74">
        <f t="shared" si="3"/>
        <v>292122</v>
      </c>
      <c r="I38" s="74">
        <f t="shared" si="3"/>
        <v>30914</v>
      </c>
      <c r="J38" s="74">
        <f t="shared" si="3"/>
        <v>0</v>
      </c>
      <c r="K38" s="74">
        <f t="shared" si="3"/>
        <v>332464</v>
      </c>
      <c r="L38" s="64">
        <f>IFERROR(F38/G38-1,"n/a")</f>
        <v>0.61234245870374671</v>
      </c>
      <c r="M38" s="64">
        <f>IFERROR(F38/H38-1,"n/a")</f>
        <v>1.1879180616317839</v>
      </c>
      <c r="N38" s="64">
        <f>IFERROR(F38/I38-1,"n/a")</f>
        <v>19.674742834961506</v>
      </c>
      <c r="O38" s="64" t="str">
        <f>IFERROR(F38/J38-1,"n/a")</f>
        <v>n/a</v>
      </c>
      <c r="P38" s="60">
        <f>IFERROR(F38/K38-1,"n/a")</f>
        <v>0.92243069926367971</v>
      </c>
      <c r="Q38" s="74">
        <f>'June-24'!Q38+F38</f>
        <v>2425489</v>
      </c>
      <c r="R38" s="74">
        <f>'June-24'!R38+G38</f>
        <v>1559282</v>
      </c>
      <c r="S38" s="74">
        <f>'June-24'!S38+H38</f>
        <v>1076553</v>
      </c>
      <c r="T38" s="74">
        <f>'June-24'!T38+I38</f>
        <v>30914</v>
      </c>
      <c r="U38" s="74">
        <f>'June-24'!U38+J38</f>
        <v>0</v>
      </c>
      <c r="V38" s="74">
        <f>'June-24'!V38+K38</f>
        <v>1332615</v>
      </c>
      <c r="W38" s="120">
        <f>IFERROR(Q38/R38-1,"n/a")</f>
        <v>0.55551657750169636</v>
      </c>
      <c r="X38" s="120">
        <f>IFERROR(R38/S38-1,"n/a")</f>
        <v>0.44840244744104574</v>
      </c>
      <c r="Y38" s="120">
        <f>IFERROR(R38/T38-1,"n/a")</f>
        <v>49.439347868279746</v>
      </c>
      <c r="Z38" s="120" t="str">
        <f>IFERROR(R38/U38-1,"n/a")</f>
        <v>n/a</v>
      </c>
      <c r="AA38" s="121">
        <f>IFERROR(R38/V38-1,"n/a")</f>
        <v>0.17009188700412348</v>
      </c>
      <c r="AB38" s="149"/>
      <c r="AC38" s="89">
        <v>4370939</v>
      </c>
      <c r="AD38" s="89">
        <v>1527970</v>
      </c>
      <c r="AE38" s="84">
        <v>1092884</v>
      </c>
      <c r="AF38" s="78">
        <v>4234259</v>
      </c>
      <c r="AH38" s="123"/>
    </row>
    <row r="39" spans="1:34" s="124" customFormat="1" ht="10.5">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0"/>
      <c r="AC39" s="90"/>
      <c r="AD39" s="90"/>
      <c r="AE39" s="44"/>
      <c r="AF39" s="79"/>
      <c r="AH39" s="123"/>
    </row>
    <row r="40" spans="1:34" s="124" customFormat="1" ht="10.5">
      <c r="A40" s="123"/>
      <c r="B40" s="123"/>
      <c r="C40" s="33"/>
      <c r="D40" s="26" t="s">
        <v>5</v>
      </c>
      <c r="E40" s="32"/>
      <c r="F40" s="74">
        <f t="shared" ref="F40:K41" si="4">F16</f>
        <v>93</v>
      </c>
      <c r="G40" s="74">
        <f t="shared" si="4"/>
        <v>71</v>
      </c>
      <c r="H40" s="74">
        <f t="shared" si="4"/>
        <v>62</v>
      </c>
      <c r="I40" s="74">
        <f t="shared" si="4"/>
        <v>22</v>
      </c>
      <c r="J40" s="74">
        <f t="shared" si="4"/>
        <v>0</v>
      </c>
      <c r="K40" s="74">
        <f t="shared" si="4"/>
        <v>59</v>
      </c>
      <c r="L40" s="64">
        <f>IFERROR(F40/G40-1,"n/a")</f>
        <v>0.3098591549295775</v>
      </c>
      <c r="M40" s="64">
        <f>IFERROR(F40/H40-1,"n/a")</f>
        <v>0.5</v>
      </c>
      <c r="N40" s="64">
        <f>IFERROR(F40/I40-1,"n/a")</f>
        <v>3.2272727272727275</v>
      </c>
      <c r="O40" s="64" t="str">
        <f>IFERROR(F40/J40-1,"n/a")</f>
        <v>n/a</v>
      </c>
      <c r="P40" s="60">
        <f>IFERROR(F40/K40-1,"n/a")</f>
        <v>0.57627118644067798</v>
      </c>
      <c r="Q40" s="74">
        <f>'June-24'!Q40+F40</f>
        <v>349</v>
      </c>
      <c r="R40" s="74">
        <f>'June-24'!R40+G40</f>
        <v>260</v>
      </c>
      <c r="S40" s="74">
        <f>'June-24'!S40+H40</f>
        <v>278</v>
      </c>
      <c r="T40" s="74">
        <f>'June-24'!T40+I40</f>
        <v>61</v>
      </c>
      <c r="U40" s="74">
        <f>'June-24'!U40+J40</f>
        <v>0</v>
      </c>
      <c r="V40" s="74">
        <f>'June-24'!V40+K40</f>
        <v>252</v>
      </c>
      <c r="W40" s="120">
        <f>IFERROR(Q40/R40-1,"n/a")</f>
        <v>0.3423076923076922</v>
      </c>
      <c r="X40" s="120">
        <f>IFERROR(R40/S40-1,"n/a")</f>
        <v>-6.4748201438848962E-2</v>
      </c>
      <c r="Y40" s="120">
        <f>IFERROR(R40/T40-1,"n/a")</f>
        <v>3.2622950819672134</v>
      </c>
      <c r="Z40" s="120" t="str">
        <f>IFERROR(R40/U40-1,"n/a")</f>
        <v>n/a</v>
      </c>
      <c r="AA40" s="121">
        <f>IFERROR(R40/V40-1,"n/a")</f>
        <v>3.1746031746031855E-2</v>
      </c>
      <c r="AB40" s="149"/>
      <c r="AC40" s="89">
        <v>563</v>
      </c>
      <c r="AD40" s="89">
        <v>226</v>
      </c>
      <c r="AE40" s="70">
        <v>66</v>
      </c>
      <c r="AF40" s="78">
        <v>573</v>
      </c>
      <c r="AH40" s="123"/>
    </row>
    <row r="41" spans="1:34" s="124" customFormat="1" ht="10.5">
      <c r="A41" s="123"/>
      <c r="B41" s="123"/>
      <c r="C41" s="33"/>
      <c r="D41" s="26" t="s">
        <v>11</v>
      </c>
      <c r="E41" s="32"/>
      <c r="F41" s="74">
        <f t="shared" si="4"/>
        <v>287135</v>
      </c>
      <c r="G41" s="74">
        <f t="shared" si="4"/>
        <v>271757</v>
      </c>
      <c r="H41" s="74">
        <f t="shared" si="4"/>
        <v>137630</v>
      </c>
      <c r="I41" s="74">
        <f t="shared" si="4"/>
        <v>37562</v>
      </c>
      <c r="J41" s="74">
        <f t="shared" si="4"/>
        <v>0</v>
      </c>
      <c r="K41" s="74">
        <f t="shared" si="4"/>
        <v>174121</v>
      </c>
      <c r="L41" s="64">
        <f>IFERROR(F41/G41-1,"n/a")</f>
        <v>5.6587318817914456E-2</v>
      </c>
      <c r="M41" s="64">
        <f>IFERROR(F41/H41-1,"n/a")</f>
        <v>1.0862820605972536</v>
      </c>
      <c r="N41" s="64">
        <f>IFERROR(F41/I41-1,"n/a")</f>
        <v>6.6442947659869018</v>
      </c>
      <c r="O41" s="64" t="str">
        <f>IFERROR(F41/J41-1,"n/a")</f>
        <v>n/a</v>
      </c>
      <c r="P41" s="60">
        <f>IFERROR(F41/K41-1,"n/a")</f>
        <v>0.64905439320932001</v>
      </c>
      <c r="Q41" s="74">
        <f>'June-24'!Q41+F41</f>
        <v>920171</v>
      </c>
      <c r="R41" s="74">
        <f>'June-24'!R41+G41</f>
        <v>765080</v>
      </c>
      <c r="S41" s="74">
        <f>'June-24'!S41+H41</f>
        <v>401684</v>
      </c>
      <c r="T41" s="74">
        <f>'June-24'!T41+I41</f>
        <v>92526</v>
      </c>
      <c r="U41" s="74">
        <f>'June-24'!U41+J41</f>
        <v>0</v>
      </c>
      <c r="V41" s="74">
        <f>'June-24'!V41+K41</f>
        <v>652250</v>
      </c>
      <c r="W41" s="120">
        <f>IFERROR(Q41/R41-1,"n/a")</f>
        <v>0.2027121346787264</v>
      </c>
      <c r="X41" s="120">
        <f>IFERROR(R41/S41-1,"n/a")</f>
        <v>0.90468129176168333</v>
      </c>
      <c r="Y41" s="120">
        <f>IFERROR(R41/T41-1,"n/a")</f>
        <v>7.2688109288200078</v>
      </c>
      <c r="Z41" s="120" t="str">
        <f>IFERROR(R41/U41-1,"n/a")</f>
        <v>n/a</v>
      </c>
      <c r="AA41" s="121">
        <f>IFERROR(R41/V41-1,"n/a")</f>
        <v>0.17298581832119586</v>
      </c>
      <c r="AB41" s="149"/>
      <c r="AC41" s="89">
        <v>1012510</v>
      </c>
      <c r="AD41" s="89">
        <v>327926</v>
      </c>
      <c r="AE41" s="84">
        <v>80778</v>
      </c>
      <c r="AF41" s="78">
        <v>1361671</v>
      </c>
      <c r="AH41" s="123"/>
    </row>
    <row r="42" spans="1:34" s="124" customFormat="1" ht="10.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9"/>
      <c r="AC42" s="90"/>
      <c r="AD42" s="90"/>
      <c r="AE42" s="44"/>
      <c r="AF42" s="79"/>
      <c r="AH42" s="123"/>
    </row>
    <row r="43" spans="1:34" s="124" customFormat="1" ht="10.5">
      <c r="A43" s="123"/>
      <c r="B43" s="123"/>
      <c r="C43" s="33"/>
      <c r="D43" s="26" t="s">
        <v>5</v>
      </c>
      <c r="E43" s="32"/>
      <c r="F43" s="74">
        <f t="shared" ref="F43:K44" si="5">F19</f>
        <v>99</v>
      </c>
      <c r="G43" s="74">
        <f t="shared" si="5"/>
        <v>93</v>
      </c>
      <c r="H43" s="74">
        <f t="shared" si="5"/>
        <v>88</v>
      </c>
      <c r="I43" s="74">
        <f t="shared" si="5"/>
        <v>3</v>
      </c>
      <c r="J43" s="74">
        <f t="shared" si="5"/>
        <v>2</v>
      </c>
      <c r="K43" s="74">
        <f t="shared" si="5"/>
        <v>50</v>
      </c>
      <c r="L43" s="64">
        <f>IFERROR(F43/G43-1,"n/a")</f>
        <v>6.4516129032258007E-2</v>
      </c>
      <c r="M43" s="64">
        <f>IFERROR(F43/H43-1,"n/a")</f>
        <v>0.125</v>
      </c>
      <c r="N43" s="64">
        <f>IFERROR(F43/I43-1,"n/a")</f>
        <v>32</v>
      </c>
      <c r="O43" s="64">
        <f>IFERROR(F43/J43-1,"n/a")</f>
        <v>48.5</v>
      </c>
      <c r="P43" s="60">
        <f>IFERROR(F43/K43-1,"n/a")</f>
        <v>0.98</v>
      </c>
      <c r="Q43" s="74">
        <f>'June-24'!Q43+F43</f>
        <v>338</v>
      </c>
      <c r="R43" s="74">
        <f>'June-24'!R43+G43</f>
        <v>326</v>
      </c>
      <c r="S43" s="74">
        <f>'June-24'!S43+H43</f>
        <v>305</v>
      </c>
      <c r="T43" s="74">
        <f>'June-24'!T43+I43</f>
        <v>6</v>
      </c>
      <c r="U43" s="74">
        <f>'June-24'!U43+J43</f>
        <v>2</v>
      </c>
      <c r="V43" s="74">
        <f>'June-24'!V43+K43</f>
        <v>150</v>
      </c>
      <c r="W43" s="120">
        <f>IFERROR(Q43/R43-1,"n/a")</f>
        <v>3.6809815950920255E-2</v>
      </c>
      <c r="X43" s="120">
        <f>IFERROR(R43/S43-1,"n/a")</f>
        <v>6.8852459016393475E-2</v>
      </c>
      <c r="Y43" s="120">
        <f>IFERROR(R43/T43-1,"n/a")</f>
        <v>53.333333333333336</v>
      </c>
      <c r="Z43" s="120">
        <f>IFERROR(R43/U43-1,"n/a")</f>
        <v>162</v>
      </c>
      <c r="AA43" s="121">
        <f>IFERROR(R43/V43-1,"n/a")</f>
        <v>1.1733333333333333</v>
      </c>
      <c r="AB43" s="149"/>
      <c r="AC43" s="89">
        <v>669</v>
      </c>
      <c r="AD43" s="89">
        <v>59</v>
      </c>
      <c r="AE43" s="70">
        <v>9</v>
      </c>
      <c r="AF43" s="78">
        <v>287</v>
      </c>
      <c r="AH43" s="123"/>
    </row>
    <row r="44" spans="1:34" s="124" customFormat="1" ht="10.5">
      <c r="A44" s="123"/>
      <c r="B44" s="123"/>
      <c r="C44" s="33"/>
      <c r="D44" s="26" t="s">
        <v>11</v>
      </c>
      <c r="E44" s="32"/>
      <c r="F44" s="74">
        <f t="shared" si="5"/>
        <v>260849</v>
      </c>
      <c r="G44" s="74">
        <f t="shared" si="5"/>
        <v>203881</v>
      </c>
      <c r="H44" s="74">
        <f t="shared" si="5"/>
        <v>138433</v>
      </c>
      <c r="I44" s="74">
        <f t="shared" si="5"/>
        <v>468</v>
      </c>
      <c r="J44" s="74">
        <f t="shared" si="5"/>
        <v>6081</v>
      </c>
      <c r="K44" s="74">
        <f t="shared" si="5"/>
        <v>97604</v>
      </c>
      <c r="L44" s="64">
        <f>IFERROR(F44/G44-1,"n/a")</f>
        <v>0.27941789573329534</v>
      </c>
      <c r="M44" s="64">
        <f>IFERROR(F44/H44-1,"n/a")</f>
        <v>0.88429781916161598</v>
      </c>
      <c r="N44" s="64">
        <f>IFERROR(F44/I44-1,"n/a")</f>
        <v>556.36965811965808</v>
      </c>
      <c r="O44" s="64">
        <f>IFERROR(F44/J44-1,"n/a")</f>
        <v>41.895740832099982</v>
      </c>
      <c r="P44" s="60">
        <f>IFERROR(F44/K44-1,"n/a")</f>
        <v>1.6725236670628254</v>
      </c>
      <c r="Q44" s="74">
        <f>'June-24'!Q44+F44</f>
        <v>695741</v>
      </c>
      <c r="R44" s="74">
        <f>'June-24'!R44+G44</f>
        <v>576815</v>
      </c>
      <c r="S44" s="74">
        <f>'June-24'!S44+H44</f>
        <v>377939</v>
      </c>
      <c r="T44" s="74">
        <f>'June-24'!T44+I44</f>
        <v>468</v>
      </c>
      <c r="U44" s="74">
        <f>'June-24'!U44+J44</f>
        <v>8294</v>
      </c>
      <c r="V44" s="74">
        <f>'June-24'!V44+K44</f>
        <v>277902</v>
      </c>
      <c r="W44" s="120">
        <f>IFERROR(Q44/R44-1,"n/a")</f>
        <v>0.20617702382913072</v>
      </c>
      <c r="X44" s="120">
        <f>IFERROR(R44/S44-1,"n/a")</f>
        <v>0.52621190192068035</v>
      </c>
      <c r="Y44" s="120">
        <f>IFERROR(R44/T44-1,"n/a")</f>
        <v>1231.5106837606838</v>
      </c>
      <c r="Z44" s="120">
        <f>IFERROR(R44/U44-1,"n/a")</f>
        <v>68.546057390884982</v>
      </c>
      <c r="AA44" s="121">
        <f>IFERROR(R44/V44-1,"n/a")</f>
        <v>1.0756057890911186</v>
      </c>
      <c r="AB44" s="149"/>
      <c r="AC44" s="82">
        <v>905256</v>
      </c>
      <c r="AD44" s="82">
        <v>20626</v>
      </c>
      <c r="AE44" s="84">
        <v>10047</v>
      </c>
      <c r="AF44" s="78">
        <v>581199</v>
      </c>
      <c r="AH44" s="123"/>
    </row>
    <row r="45" spans="1:34" s="124" customFormat="1" ht="10.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9"/>
      <c r="AC45" s="90"/>
      <c r="AD45" s="90"/>
      <c r="AE45" s="44"/>
      <c r="AF45" s="79"/>
      <c r="AH45" s="123"/>
    </row>
    <row r="46" spans="1:34" s="124" customFormat="1" ht="10.5">
      <c r="A46" s="123"/>
      <c r="B46" s="123"/>
      <c r="C46" s="33"/>
      <c r="D46" s="26" t="s">
        <v>5</v>
      </c>
      <c r="E46" s="34"/>
      <c r="F46" s="74">
        <f t="shared" ref="F46:K47" si="6">F22</f>
        <v>78</v>
      </c>
      <c r="G46" s="74">
        <f t="shared" si="6"/>
        <v>81</v>
      </c>
      <c r="H46" s="74">
        <f t="shared" si="6"/>
        <v>74</v>
      </c>
      <c r="I46" s="74">
        <f t="shared" si="6"/>
        <v>10</v>
      </c>
      <c r="J46" s="74">
        <f t="shared" si="6"/>
        <v>0</v>
      </c>
      <c r="K46" s="74">
        <f t="shared" si="6"/>
        <v>68</v>
      </c>
      <c r="L46" s="64">
        <f>IFERROR(F46/G46-1,"n/a")</f>
        <v>-3.703703703703709E-2</v>
      </c>
      <c r="M46" s="64">
        <f>IFERROR(F46/H46-1,"n/a")</f>
        <v>5.4054054054053946E-2</v>
      </c>
      <c r="N46" s="64">
        <f>IFERROR(F46/I46-1,"n/a")</f>
        <v>6.8</v>
      </c>
      <c r="O46" s="64" t="str">
        <f>IFERROR(F46/J46-1,"n/a")</f>
        <v>n/a</v>
      </c>
      <c r="P46" s="60">
        <f>IFERROR(F46/K46-1,"n/a")</f>
        <v>0.14705882352941169</v>
      </c>
      <c r="Q46" s="74">
        <f>'June-24'!Q46+F46</f>
        <v>515</v>
      </c>
      <c r="R46" s="74">
        <f>'June-24'!R46+G46</f>
        <v>490</v>
      </c>
      <c r="S46" s="74">
        <f>'June-24'!S46+H46</f>
        <v>350</v>
      </c>
      <c r="T46" s="74">
        <f>'June-24'!T46+I46</f>
        <v>14</v>
      </c>
      <c r="U46" s="74">
        <f>'June-24'!U46+J46</f>
        <v>0</v>
      </c>
      <c r="V46" s="74">
        <f>'June-24'!V46+K46</f>
        <v>341</v>
      </c>
      <c r="W46" s="120">
        <f>IFERROR(Q46/R46-1,"n/a")</f>
        <v>5.1020408163265252E-2</v>
      </c>
      <c r="X46" s="120">
        <f>IFERROR(R46/S46-1,"n/a")</f>
        <v>0.39999999999999991</v>
      </c>
      <c r="Y46" s="120">
        <f>IFERROR(R46/T46-1,"n/a")</f>
        <v>34</v>
      </c>
      <c r="Z46" s="120" t="str">
        <f>IFERROR(R46/U46-1,"n/a")</f>
        <v>n/a</v>
      </c>
      <c r="AA46" s="121">
        <f>IFERROR(R46/V46-1,"n/a")</f>
        <v>0.43695014662756604</v>
      </c>
      <c r="AB46" s="149"/>
      <c r="AC46" s="89">
        <v>1129</v>
      </c>
      <c r="AD46" s="89">
        <v>336</v>
      </c>
      <c r="AE46" s="84">
        <v>43</v>
      </c>
      <c r="AF46" s="78">
        <v>781</v>
      </c>
      <c r="AH46" s="123"/>
    </row>
    <row r="47" spans="1:34" s="124" customFormat="1" ht="10.5">
      <c r="A47" s="123"/>
      <c r="B47" s="123"/>
      <c r="C47" s="33"/>
      <c r="D47" s="26" t="s">
        <v>11</v>
      </c>
      <c r="E47" s="32"/>
      <c r="F47" s="74">
        <f t="shared" si="6"/>
        <v>391649</v>
      </c>
      <c r="G47" s="74">
        <f t="shared" si="6"/>
        <v>393561</v>
      </c>
      <c r="H47" s="74">
        <f t="shared" si="6"/>
        <v>283525</v>
      </c>
      <c r="I47" s="74">
        <f t="shared" si="6"/>
        <v>23553</v>
      </c>
      <c r="J47" s="74">
        <f t="shared" si="6"/>
        <v>0</v>
      </c>
      <c r="K47" s="74">
        <f t="shared" si="6"/>
        <v>261197</v>
      </c>
      <c r="L47" s="64">
        <f>IFERROR(F47/G47-1,"n/a")</f>
        <v>-4.8582049542510441E-3</v>
      </c>
      <c r="M47" s="64">
        <f>IFERROR(F47/H47-1,"n/a")</f>
        <v>0.38135614143373608</v>
      </c>
      <c r="N47" s="64">
        <f>IFERROR(F47/I47-1,"n/a")</f>
        <v>15.628412516452258</v>
      </c>
      <c r="O47" s="64" t="str">
        <f>IFERROR(F47/J47-1,"n/a")</f>
        <v>n/a</v>
      </c>
      <c r="P47" s="60">
        <f>IFERROR(F47/K47-1,"n/a")</f>
        <v>0.49943912066371365</v>
      </c>
      <c r="Q47" s="74">
        <f>'June-24'!Q47+F47</f>
        <v>1636000</v>
      </c>
      <c r="R47" s="74">
        <f>'June-24'!R47+G47</f>
        <v>1471039</v>
      </c>
      <c r="S47" s="74">
        <f>'June-24'!S47+H47</f>
        <v>757158</v>
      </c>
      <c r="T47" s="74">
        <f>'June-24'!T47+I47</f>
        <v>28476</v>
      </c>
      <c r="U47" s="74">
        <f>'June-24'!U47+J47</f>
        <v>0</v>
      </c>
      <c r="V47" s="74">
        <f>'June-24'!V47+K47</f>
        <v>1049749</v>
      </c>
      <c r="W47" s="120">
        <f>IFERROR(Q47/R47-1,"n/a")</f>
        <v>0.11213910712088526</v>
      </c>
      <c r="X47" s="120">
        <f>IFERROR(R47/S47-1,"n/a")</f>
        <v>0.94284284125638251</v>
      </c>
      <c r="Y47" s="120">
        <f>IFERROR(R47/T47-1,"n/a")</f>
        <v>50.658905745188932</v>
      </c>
      <c r="Z47" s="120" t="str">
        <f>IFERROR(R47/U47-1,"n/a")</f>
        <v>n/a</v>
      </c>
      <c r="AA47" s="121">
        <f>IFERROR(R47/V47-1,"n/a")</f>
        <v>0.40132450709645839</v>
      </c>
      <c r="AB47" s="149"/>
      <c r="AC47" s="82">
        <v>2932981</v>
      </c>
      <c r="AD47" s="82">
        <v>533563</v>
      </c>
      <c r="AE47" s="84">
        <v>140552</v>
      </c>
      <c r="AF47" s="78">
        <v>2441594</v>
      </c>
      <c r="AH47" s="123"/>
    </row>
    <row r="48" spans="1:34" s="124" customFormat="1" ht="10.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9"/>
      <c r="AC48" s="90"/>
      <c r="AD48" s="90"/>
      <c r="AE48" s="44"/>
      <c r="AF48" s="79"/>
      <c r="AH48" s="123"/>
    </row>
    <row r="49" spans="3:34" s="124" customFormat="1" ht="10.5">
      <c r="C49" s="33"/>
      <c r="D49" s="26" t="s">
        <v>5</v>
      </c>
      <c r="E49" s="32"/>
      <c r="F49" s="74">
        <f t="shared" ref="F49:K50" si="7">F25</f>
        <v>4</v>
      </c>
      <c r="G49" s="74">
        <f t="shared" si="7"/>
        <v>3</v>
      </c>
      <c r="H49" s="74">
        <f t="shared" si="7"/>
        <v>3</v>
      </c>
      <c r="I49" s="74">
        <f t="shared" si="7"/>
        <v>0</v>
      </c>
      <c r="J49" s="74">
        <f t="shared" si="7"/>
        <v>0</v>
      </c>
      <c r="K49" s="74">
        <f t="shared" si="7"/>
        <v>3</v>
      </c>
      <c r="L49" s="64">
        <f>IFERROR(F49/G49-1,"n/a")</f>
        <v>0.33333333333333326</v>
      </c>
      <c r="M49" s="64">
        <f>IFERROR(F49/H49-1,"n/a")</f>
        <v>0.33333333333333326</v>
      </c>
      <c r="N49" s="64" t="str">
        <f>IFERROR(F49/I49-1,"n/a")</f>
        <v>n/a</v>
      </c>
      <c r="O49" s="64" t="str">
        <f>IFERROR(F49/J49-1,"n/a")</f>
        <v>n/a</v>
      </c>
      <c r="P49" s="60">
        <f>IFERROR(F49/K49-1,"n/a")</f>
        <v>0.33333333333333326</v>
      </c>
      <c r="Q49" s="74">
        <f>'June-24'!Q49+F49</f>
        <v>9</v>
      </c>
      <c r="R49" s="74">
        <f>'June-24'!R49+G49</f>
        <v>11</v>
      </c>
      <c r="S49" s="74">
        <f>'June-24'!S49+H49</f>
        <v>5</v>
      </c>
      <c r="T49" s="74">
        <f>'June-24'!T49+I49</f>
        <v>0</v>
      </c>
      <c r="U49" s="74">
        <f>'June-24'!U49+J49</f>
        <v>0</v>
      </c>
      <c r="V49" s="74">
        <f>'June-24'!V49+K49</f>
        <v>11</v>
      </c>
      <c r="W49" s="120">
        <f t="shared" ref="W49:X52" si="8">IFERROR(Q49/R49-1,"n/a")</f>
        <v>-0.18181818181818177</v>
      </c>
      <c r="X49" s="120">
        <f t="shared" si="8"/>
        <v>1.2000000000000002</v>
      </c>
      <c r="Y49" s="120" t="str">
        <f>IFERROR(R49/T49-1,"n/a")</f>
        <v>n/a</v>
      </c>
      <c r="Z49" s="120" t="str">
        <f>IFERROR(R49/U49-1,"n/a")</f>
        <v>n/a</v>
      </c>
      <c r="AA49" s="121">
        <f>IFERROR(R49/V49-1,"n/a")</f>
        <v>0</v>
      </c>
      <c r="AB49" s="149"/>
      <c r="AC49" s="89">
        <v>9</v>
      </c>
      <c r="AD49" s="68">
        <v>0</v>
      </c>
      <c r="AE49" s="68">
        <v>0</v>
      </c>
      <c r="AF49" s="78">
        <v>16</v>
      </c>
      <c r="AH49" s="123"/>
    </row>
    <row r="50" spans="3:34" s="124" customFormat="1" ht="10.5">
      <c r="C50" s="33"/>
      <c r="D50" s="26" t="s">
        <v>11</v>
      </c>
      <c r="E50" s="32"/>
      <c r="F50" s="74">
        <f t="shared" si="7"/>
        <v>15059</v>
      </c>
      <c r="G50" s="74">
        <f t="shared" si="7"/>
        <v>6188</v>
      </c>
      <c r="H50" s="74">
        <f t="shared" si="7"/>
        <v>5526</v>
      </c>
      <c r="I50" s="74">
        <f t="shared" si="7"/>
        <v>0</v>
      </c>
      <c r="J50" s="74">
        <f t="shared" si="7"/>
        <v>0</v>
      </c>
      <c r="K50" s="74">
        <f t="shared" si="7"/>
        <v>3523</v>
      </c>
      <c r="L50" s="64">
        <f>IFERROR(F50/G50-1,"n/a")</f>
        <v>1.4335811247575951</v>
      </c>
      <c r="M50" s="64">
        <f>IFERROR(F50/H50-1,"n/a")</f>
        <v>1.7251176257690917</v>
      </c>
      <c r="N50" s="64" t="str">
        <f>IFERROR(F50/I50-1,"n/a")</f>
        <v>n/a</v>
      </c>
      <c r="O50" s="64" t="str">
        <f>IFERROR(F50/J50-1,"n/a")</f>
        <v>n/a</v>
      </c>
      <c r="P50" s="60">
        <f>IFERROR(F50/K50-1,"n/a")</f>
        <v>3.2744819755889862</v>
      </c>
      <c r="Q50" s="74">
        <f>'June-24'!Q50+F50</f>
        <v>33718</v>
      </c>
      <c r="R50" s="74">
        <f>'June-24'!R50+G50</f>
        <v>19775</v>
      </c>
      <c r="S50" s="74">
        <f>'June-24'!S50+H50</f>
        <v>8677</v>
      </c>
      <c r="T50" s="74">
        <f>'June-24'!T50+I50</f>
        <v>0</v>
      </c>
      <c r="U50" s="74">
        <f>'June-24'!U50+J50</f>
        <v>0</v>
      </c>
      <c r="V50" s="74">
        <f>'June-24'!V50+K50</f>
        <v>13750</v>
      </c>
      <c r="W50" s="120">
        <f t="shared" si="8"/>
        <v>0.70508217446270538</v>
      </c>
      <c r="X50" s="120">
        <f t="shared" si="8"/>
        <v>1.2790134839230149</v>
      </c>
      <c r="Y50" s="120" t="str">
        <f>IFERROR(R50/T50-1,"n/a")</f>
        <v>n/a</v>
      </c>
      <c r="Z50" s="120" t="str">
        <f>IFERROR(R50/U50-1,"n/a")</f>
        <v>n/a</v>
      </c>
      <c r="AA50" s="121">
        <f>IFERROR(R50/V50-1,"n/a")</f>
        <v>0.43818181818181823</v>
      </c>
      <c r="AB50" s="149"/>
      <c r="AC50" s="82">
        <v>15637</v>
      </c>
      <c r="AD50" s="68">
        <v>0</v>
      </c>
      <c r="AE50" s="68">
        <v>0</v>
      </c>
      <c r="AF50" s="78">
        <v>20248</v>
      </c>
      <c r="AH50" s="123"/>
    </row>
    <row r="51" spans="3:34" s="124" customFormat="1" ht="10.9" thickBot="1">
      <c r="C51" s="35" t="s">
        <v>12</v>
      </c>
      <c r="D51" s="36"/>
      <c r="E51" s="37"/>
      <c r="F51" s="75">
        <f>F37+F40+F43+F46+F49</f>
        <v>445</v>
      </c>
      <c r="G51" s="75">
        <f>G37+G40+G43+G46+G49</f>
        <v>353</v>
      </c>
      <c r="H51" s="75">
        <f t="shared" ref="H51:K52" si="9">H37+H40+H43+H46+H49</f>
        <v>311</v>
      </c>
      <c r="I51" s="75">
        <f t="shared" si="9"/>
        <v>63</v>
      </c>
      <c r="J51" s="75">
        <f t="shared" si="9"/>
        <v>2</v>
      </c>
      <c r="K51" s="75">
        <f t="shared" si="9"/>
        <v>281</v>
      </c>
      <c r="L51" s="66">
        <f>IFERROR(F51/G51-1,"n/a")</f>
        <v>0.26062322946175631</v>
      </c>
      <c r="M51" s="66">
        <f>IFERROR(F51/H51-1,"n/a")</f>
        <v>0.43086816720257226</v>
      </c>
      <c r="N51" s="66">
        <f>IFERROR(F51/I51-1,"n/a")</f>
        <v>6.0634920634920633</v>
      </c>
      <c r="O51" s="66">
        <f>IFERROR(F51/J51-1,"n/a")</f>
        <v>221.5</v>
      </c>
      <c r="P51" s="62">
        <f>IFERROR(F51/K51-1,"n/a")</f>
        <v>0.58362989323843406</v>
      </c>
      <c r="Q51" s="75">
        <f t="shared" ref="Q51:V52" si="10">Q37+Q40+Q43+Q46+Q49</f>
        <v>1880</v>
      </c>
      <c r="R51" s="75">
        <f t="shared" si="10"/>
        <v>1515</v>
      </c>
      <c r="S51" s="75">
        <f>S37+S40+S43+S46+S49</f>
        <v>1318</v>
      </c>
      <c r="T51" s="75">
        <f t="shared" si="10"/>
        <v>109</v>
      </c>
      <c r="U51" s="75">
        <f t="shared" si="10"/>
        <v>44</v>
      </c>
      <c r="V51" s="75">
        <f t="shared" si="10"/>
        <v>1164</v>
      </c>
      <c r="W51" s="66">
        <f t="shared" si="8"/>
        <v>0.24092409240924084</v>
      </c>
      <c r="X51" s="66">
        <f t="shared" si="8"/>
        <v>0.14946889226100146</v>
      </c>
      <c r="Y51" s="66">
        <f>IFERROR(R51/T51-1,"n/a")</f>
        <v>12.899082568807339</v>
      </c>
      <c r="Z51" s="66">
        <f t="shared" ref="Z51:Z52" si="11">IFERROR(R51/U51-1,"n/a")</f>
        <v>33.43181818181818</v>
      </c>
      <c r="AA51" s="62">
        <f>IFERROR(R51/V51-1,"n/a")</f>
        <v>0.30154639175257736</v>
      </c>
      <c r="AB51" s="66"/>
      <c r="AC51" s="46">
        <f t="shared" ref="AC51:AE52" si="12">AC37+AC40+AC43+AC46+AC49</f>
        <v>3856</v>
      </c>
      <c r="AD51" s="46">
        <f t="shared" si="12"/>
        <v>1673</v>
      </c>
      <c r="AE51" s="46">
        <f t="shared" si="12"/>
        <v>669</v>
      </c>
      <c r="AF51" s="80">
        <f>AF37+AF40+AF43+AF46+AF49</f>
        <v>3241</v>
      </c>
      <c r="AH51" s="123"/>
    </row>
    <row r="52" spans="3:34" s="124" customFormat="1" ht="11.25" thickTop="1" thickBot="1">
      <c r="C52" s="38" t="s">
        <v>13</v>
      </c>
      <c r="D52" s="39"/>
      <c r="E52" s="40"/>
      <c r="F52" s="76">
        <f>F38+F41+F44+F47+F50</f>
        <v>1593831</v>
      </c>
      <c r="G52" s="76">
        <f>G38+G41+G44+G47+G50</f>
        <v>1271791</v>
      </c>
      <c r="H52" s="76">
        <f t="shared" si="9"/>
        <v>857236</v>
      </c>
      <c r="I52" s="76">
        <f t="shared" si="9"/>
        <v>92497</v>
      </c>
      <c r="J52" s="76">
        <f t="shared" si="9"/>
        <v>6081</v>
      </c>
      <c r="K52" s="76">
        <f t="shared" si="9"/>
        <v>868909</v>
      </c>
      <c r="L52" s="67">
        <f>IFERROR(F52/G52-1,"n/a")</f>
        <v>0.25321770636842067</v>
      </c>
      <c r="M52" s="67">
        <f>IFERROR(F52/H52-1,"n/a")</f>
        <v>0.85926745960272322</v>
      </c>
      <c r="N52" s="67">
        <f>IFERROR(F52/I52-1,"n/a")</f>
        <v>16.231164253975805</v>
      </c>
      <c r="O52" s="67">
        <f>IFERROR(F52/J52-1,"n/a")</f>
        <v>261.10014800197337</v>
      </c>
      <c r="P52" s="63">
        <f>IFERROR(F52/K52-1,"n/a")</f>
        <v>0.83428989687067356</v>
      </c>
      <c r="Q52" s="76">
        <f t="shared" si="10"/>
        <v>5711119</v>
      </c>
      <c r="R52" s="76">
        <f t="shared" si="10"/>
        <v>4391991</v>
      </c>
      <c r="S52" s="76">
        <f t="shared" si="10"/>
        <v>2622011</v>
      </c>
      <c r="T52" s="76">
        <f t="shared" si="10"/>
        <v>152384</v>
      </c>
      <c r="U52" s="76">
        <f t="shared" si="10"/>
        <v>8294</v>
      </c>
      <c r="V52" s="76">
        <f t="shared" si="10"/>
        <v>3326266</v>
      </c>
      <c r="W52" s="67">
        <f t="shared" si="8"/>
        <v>0.3003485207506118</v>
      </c>
      <c r="X52" s="67">
        <f t="shared" si="8"/>
        <v>0.67504674846901858</v>
      </c>
      <c r="Y52" s="118">
        <f>IFERROR(R52/T52-1,"n/a")</f>
        <v>27.821864500209998</v>
      </c>
      <c r="Z52" s="118">
        <f t="shared" si="11"/>
        <v>528.53834096937544</v>
      </c>
      <c r="AA52" s="119">
        <f>IFERROR(R52/V52-1,"n/a")</f>
        <v>0.32039680530661108</v>
      </c>
      <c r="AB52" s="118"/>
      <c r="AC52" s="47">
        <f t="shared" si="12"/>
        <v>9237323</v>
      </c>
      <c r="AD52" s="47">
        <f t="shared" si="12"/>
        <v>2410085</v>
      </c>
      <c r="AE52" s="47">
        <f t="shared" si="12"/>
        <v>1324261</v>
      </c>
      <c r="AF52" s="81">
        <f>AF38+AF41+AF44+AF47+AF50</f>
        <v>8638971</v>
      </c>
      <c r="AH52" s="123"/>
    </row>
    <row r="53" spans="3:34" s="124" customFormat="1" ht="10.9" thickTop="1">
      <c r="AH53" s="123"/>
    </row>
    <row r="54" spans="3:34" s="124" customFormat="1" ht="10.5">
      <c r="S54" s="132"/>
      <c r="T54" s="132"/>
      <c r="U54" s="132"/>
      <c r="V54" s="132"/>
      <c r="AH54" s="123"/>
    </row>
    <row r="55" spans="3:34" ht="14.25">
      <c r="S55" s="111"/>
      <c r="T55" s="111"/>
      <c r="U55" s="111"/>
      <c r="V55" s="111"/>
      <c r="AH55" s="9"/>
    </row>
    <row r="56" spans="3:34" ht="14.25">
      <c r="S56" s="111"/>
      <c r="T56" s="111"/>
      <c r="U56" s="111"/>
      <c r="V56" s="111"/>
      <c r="AH56" s="9"/>
    </row>
    <row r="57" spans="3:34" ht="14.25">
      <c r="S57" s="111"/>
      <c r="T57" s="111"/>
      <c r="U57" s="111"/>
      <c r="V57" s="111"/>
      <c r="AH57" s="9"/>
    </row>
    <row r="58" spans="3:34" ht="14.25">
      <c r="AH58" s="9"/>
    </row>
    <row r="59" spans="3:34" ht="14.25">
      <c r="AH59" s="9"/>
    </row>
    <row r="60" spans="3:34" ht="14.2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A2561-9790-418D-9F21-8F693819A9C3}">
  <dimension ref="A1:AH66"/>
  <sheetViews>
    <sheetView showGridLines="0" topLeftCell="A5" zoomScale="75" zoomScaleNormal="75" workbookViewId="0">
      <selection activeCell="F21" sqref="F21"/>
    </sheetView>
  </sheetViews>
  <sheetFormatPr defaultColWidth="0" defaultRowHeight="0" customHeight="1" zeroHeight="1"/>
  <cols>
    <col min="1" max="2" width="4.1328125" customWidth="1"/>
    <col min="3" max="3" width="3.73046875" customWidth="1"/>
    <col min="4" max="4" width="17" bestFit="1" customWidth="1"/>
    <col min="5" max="6" width="13" customWidth="1"/>
    <col min="7" max="7" width="11.1328125" bestFit="1" customWidth="1"/>
    <col min="8" max="8" width="10.265625" bestFit="1" customWidth="1"/>
    <col min="9" max="10" width="8.86328125" customWidth="1"/>
    <col min="11" max="11" width="10.265625" bestFit="1" customWidth="1"/>
    <col min="12" max="12" width="8" customWidth="1"/>
    <col min="13" max="13" width="8.86328125" bestFit="1" customWidth="1"/>
    <col min="14" max="16" width="8" customWidth="1"/>
    <col min="17" max="17" width="10.265625" bestFit="1" customWidth="1"/>
    <col min="18" max="18" width="12" bestFit="1" customWidth="1"/>
    <col min="19" max="19" width="11.59765625" bestFit="1" customWidth="1"/>
    <col min="20" max="20" width="10.3984375" bestFit="1" customWidth="1"/>
    <col min="21" max="21" width="11.59765625" bestFit="1" customWidth="1"/>
    <col min="22" max="22" width="11.73046875" bestFit="1" customWidth="1"/>
    <col min="23" max="23" width="9.1328125" bestFit="1" customWidth="1"/>
    <col min="24" max="24" width="8.86328125" bestFit="1" customWidth="1"/>
    <col min="25" max="25" width="8.86328125" customWidth="1"/>
    <col min="26" max="26" width="9" bestFit="1" customWidth="1"/>
    <col min="27" max="27" width="7.73046875" customWidth="1"/>
    <col min="28" max="28" width="10.265625" bestFit="1" customWidth="1"/>
    <col min="29" max="29" width="13.3984375" bestFit="1" customWidth="1"/>
    <col min="30" max="30" width="13.265625" bestFit="1" customWidth="1"/>
    <col min="31" max="31" width="12.86328125" bestFit="1" customWidth="1"/>
    <col min="32" max="32" width="15.3984375" bestFit="1" customWidth="1"/>
    <col min="33" max="33" width="11.265625" customWidth="1"/>
    <col min="34" max="34" width="3.3984375" customWidth="1"/>
    <col min="35" max="16384" width="8.86328125" hidden="1"/>
  </cols>
  <sheetData>
    <row r="1" spans="1:34" ht="14.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2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45488</v>
      </c>
      <c r="AG3" s="25"/>
      <c r="AH3" s="9"/>
    </row>
    <row r="4" spans="1:34" ht="15.75">
      <c r="A4" s="9"/>
      <c r="B4" s="11" t="s">
        <v>7</v>
      </c>
      <c r="C4" s="26"/>
      <c r="D4" s="93" t="s">
        <v>51</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4" t="str">
        <f>D4</f>
        <v>June</v>
      </c>
      <c r="G9" s="154"/>
      <c r="H9" s="154"/>
      <c r="I9" s="154"/>
      <c r="J9" s="154"/>
      <c r="K9" s="154"/>
      <c r="L9" s="154"/>
      <c r="M9" s="154"/>
      <c r="N9" s="154"/>
      <c r="O9" s="154"/>
      <c r="P9" s="155"/>
      <c r="Q9" s="156" t="str">
        <f>"January to "&amp; D4</f>
        <v>January to June</v>
      </c>
      <c r="R9" s="157"/>
      <c r="S9" s="157"/>
      <c r="T9" s="157"/>
      <c r="U9" s="157"/>
      <c r="V9" s="157"/>
      <c r="W9" s="157"/>
      <c r="X9" s="157"/>
      <c r="Y9" s="157"/>
      <c r="Z9" s="157"/>
      <c r="AA9" s="158"/>
      <c r="AB9" s="156" t="s">
        <v>57</v>
      </c>
      <c r="AC9" s="157"/>
      <c r="AD9" s="157"/>
      <c r="AE9" s="157"/>
      <c r="AF9" s="159"/>
      <c r="AG9" s="123"/>
      <c r="AH9" s="123"/>
    </row>
    <row r="10" spans="1:34" s="124" customFormat="1" ht="10.5">
      <c r="A10" s="123"/>
      <c r="B10" s="125"/>
      <c r="C10" s="29"/>
      <c r="D10" s="30"/>
      <c r="E10" s="30"/>
      <c r="F10" s="151"/>
      <c r="G10" s="152"/>
      <c r="H10" s="152"/>
      <c r="I10" s="152"/>
      <c r="J10" s="152"/>
      <c r="K10" s="152"/>
      <c r="L10" s="152"/>
      <c r="M10" s="152"/>
      <c r="N10" s="152"/>
      <c r="O10" s="152"/>
      <c r="P10" s="153"/>
      <c r="Q10" s="151"/>
      <c r="R10" s="152"/>
      <c r="S10" s="152"/>
      <c r="T10" s="152"/>
      <c r="U10" s="152"/>
      <c r="V10" s="152"/>
      <c r="W10" s="152"/>
      <c r="X10" s="152"/>
      <c r="Y10" s="152"/>
      <c r="Z10" s="152"/>
      <c r="AA10" s="153"/>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5">
      <c r="A13" s="123"/>
      <c r="B13" s="128"/>
      <c r="C13" s="33"/>
      <c r="D13" s="26" t="s">
        <v>5</v>
      </c>
      <c r="E13" s="32"/>
      <c r="F13" s="71">
        <v>152</v>
      </c>
      <c r="G13" s="73">
        <v>95</v>
      </c>
      <c r="H13" s="71">
        <v>77</v>
      </c>
      <c r="I13" s="71">
        <v>0</v>
      </c>
      <c r="J13" s="71">
        <v>0</v>
      </c>
      <c r="K13" s="71">
        <v>90</v>
      </c>
      <c r="L13" s="64">
        <f>IFERROR(F13/G13-1,"n/a")</f>
        <v>0.60000000000000009</v>
      </c>
      <c r="M13" s="64">
        <f>IFERROR(F13/H13-1,"n/a")</f>
        <v>0.97402597402597402</v>
      </c>
      <c r="N13" s="64" t="str">
        <f>IFERROR(F13/I13-1,"n/a")</f>
        <v>n/a</v>
      </c>
      <c r="O13" s="64" t="str">
        <f>IFERROR(F13/J13-1,"n/a")</f>
        <v>n/a</v>
      </c>
      <c r="P13" s="60">
        <f>IFERROR(F13/K13-1,"n/a")</f>
        <v>0.68888888888888888</v>
      </c>
      <c r="Q13" s="68">
        <f>'May-24'!Q13+F13</f>
        <v>1201</v>
      </c>
      <c r="R13" s="68">
        <f>'May-24'!R13+G13</f>
        <v>853</v>
      </c>
      <c r="S13" s="68">
        <f>'May-24'!S13+H13</f>
        <v>826</v>
      </c>
      <c r="T13" s="68">
        <f>'May-24'!T13+I13</f>
        <v>0</v>
      </c>
      <c r="U13" s="68">
        <f>'May-24'!U13+J13</f>
        <v>551</v>
      </c>
      <c r="V13" s="68">
        <f>'May-24'!V13+K13</f>
        <v>825</v>
      </c>
      <c r="W13" s="64">
        <f>IFERROR(Q13/R13-1,"n/a")</f>
        <v>0.40797186400937857</v>
      </c>
      <c r="X13" s="64">
        <f>IFERROR(Q13/S13-1,"n/a")</f>
        <v>0.45399515738498786</v>
      </c>
      <c r="Y13" s="64" t="str">
        <f>IFERROR(Q13/T13-1,"n/a")</f>
        <v>n/a</v>
      </c>
      <c r="Z13" s="64">
        <f>IFERROR(Q13/U13-1,"n/a")</f>
        <v>1.1796733212341199</v>
      </c>
      <c r="AA13" s="60">
        <f>IFERROR(Q13/V13-1,"n/a")</f>
        <v>0.45575757575757581</v>
      </c>
      <c r="AB13" s="68">
        <v>1630</v>
      </c>
      <c r="AC13" s="68">
        <v>1486</v>
      </c>
      <c r="AD13" s="68">
        <v>522</v>
      </c>
      <c r="AE13" s="68">
        <v>551</v>
      </c>
      <c r="AF13" s="135">
        <v>1591</v>
      </c>
      <c r="AG13" s="123"/>
      <c r="AH13" s="123"/>
    </row>
    <row r="14" spans="1:34" s="124" customFormat="1" ht="10.5">
      <c r="A14" s="123"/>
      <c r="B14" s="128"/>
      <c r="C14" s="33"/>
      <c r="D14" s="26" t="s">
        <v>11</v>
      </c>
      <c r="E14" s="32"/>
      <c r="F14" s="71">
        <v>555086</v>
      </c>
      <c r="G14" s="73">
        <v>359885</v>
      </c>
      <c r="H14" s="71">
        <v>251675</v>
      </c>
      <c r="I14" s="71">
        <v>0</v>
      </c>
      <c r="J14" s="71">
        <v>0</v>
      </c>
      <c r="K14" s="71">
        <v>303053</v>
      </c>
      <c r="L14" s="64">
        <f>IFERROR(F14/G14-1,"n/a")</f>
        <v>0.54239826611278597</v>
      </c>
      <c r="M14" s="64">
        <f>IFERROR(F14/H14-1,"n/a")</f>
        <v>1.2055667030893016</v>
      </c>
      <c r="N14" s="64" t="str">
        <f>IFERROR(F14/I14-1,"n/a")</f>
        <v>n/a</v>
      </c>
      <c r="O14" s="64" t="str">
        <f>IFERROR(F14/J14-1,"n/a")</f>
        <v>n/a</v>
      </c>
      <c r="P14" s="60">
        <f>IFERROR(F14/K14-1,"n/a")</f>
        <v>0.83164660966893589</v>
      </c>
      <c r="Q14" s="68">
        <f>'May-24'!Q14+F14</f>
        <v>3936592</v>
      </c>
      <c r="R14" s="68">
        <f>'May-24'!R14+G14</f>
        <v>2701062</v>
      </c>
      <c r="S14" s="68">
        <f>'May-24'!S14+H14</f>
        <v>1544089</v>
      </c>
      <c r="T14" s="68">
        <f>'May-24'!T14+I14</f>
        <v>0</v>
      </c>
      <c r="U14" s="68">
        <f>'May-24'!U14+J14</f>
        <v>1092884</v>
      </c>
      <c r="V14" s="68">
        <f>'May-24'!V14+K14</f>
        <v>2451255</v>
      </c>
      <c r="W14" s="64">
        <f>IFERROR(Q14/R14-1,"n/a")</f>
        <v>0.457423783682122</v>
      </c>
      <c r="X14" s="64">
        <f>IFERROR(Q14/S14-1,"n/a")</f>
        <v>1.5494592604441841</v>
      </c>
      <c r="Y14" s="64" t="str">
        <f>IFERROR(Q14/T14-1,"n/a")</f>
        <v>n/a</v>
      </c>
      <c r="Z14" s="64">
        <f>IFERROR(Q14/U14-1,"n/a")</f>
        <v>2.6020218065229246</v>
      </c>
      <c r="AA14" s="60">
        <f>IFERROR(Q14/V14-1,"n/a")</f>
        <v>0.60594960540621035</v>
      </c>
      <c r="AB14" s="68">
        <v>5232537</v>
      </c>
      <c r="AC14" s="68">
        <v>3592413</v>
      </c>
      <c r="AD14" s="68">
        <v>768312</v>
      </c>
      <c r="AE14" s="68">
        <v>1092884</v>
      </c>
      <c r="AF14" s="135">
        <v>4592479</v>
      </c>
      <c r="AG14" s="123"/>
      <c r="AH14" s="123"/>
    </row>
    <row r="15" spans="1:34" s="124" customFormat="1" ht="10.5">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5">
      <c r="A16" s="123"/>
      <c r="B16" s="128"/>
      <c r="C16" s="33"/>
      <c r="D16" s="26" t="s">
        <v>5</v>
      </c>
      <c r="E16" s="32"/>
      <c r="F16" s="71">
        <v>113</v>
      </c>
      <c r="G16" s="74">
        <v>73</v>
      </c>
      <c r="H16" s="71">
        <v>89</v>
      </c>
      <c r="I16" s="71">
        <v>17</v>
      </c>
      <c r="J16" s="71">
        <v>0</v>
      </c>
      <c r="K16" s="71">
        <v>71</v>
      </c>
      <c r="L16" s="64">
        <f>IFERROR(F16/G16-1,"n/a")</f>
        <v>0.54794520547945202</v>
      </c>
      <c r="M16" s="64">
        <f>IFERROR(F16/H16-1,"n/a")</f>
        <v>0.2696629213483146</v>
      </c>
      <c r="N16" s="64">
        <f>IFERROR(F16/I16-1,"n/a")</f>
        <v>5.6470588235294121</v>
      </c>
      <c r="O16" s="64" t="str">
        <f>IFERROR(F16/J16-1,"n/a")</f>
        <v>n/a</v>
      </c>
      <c r="P16" s="60">
        <f>IFERROR(F16/K16-1,"n/a")</f>
        <v>0.59154929577464799</v>
      </c>
      <c r="Q16" s="68">
        <f>'May-24'!Q16+F16</f>
        <v>292</v>
      </c>
      <c r="R16" s="68">
        <f>'May-24'!R16+G16</f>
        <v>216</v>
      </c>
      <c r="S16" s="68">
        <f>'May-24'!S16+H16</f>
        <v>252</v>
      </c>
      <c r="T16" s="68">
        <f>'May-24'!T16+I16</f>
        <v>51</v>
      </c>
      <c r="U16" s="68">
        <f>'May-24'!U16+J16</f>
        <v>10</v>
      </c>
      <c r="V16" s="68">
        <f>'May-24'!V16+K16</f>
        <v>216</v>
      </c>
      <c r="W16" s="64">
        <f>IFERROR(Q16/R16-1,"n/a")</f>
        <v>0.35185185185185186</v>
      </c>
      <c r="X16" s="64">
        <f>IFERROR(Q16/S16-1,"n/a")</f>
        <v>0.15873015873015883</v>
      </c>
      <c r="Y16" s="64">
        <f>IFERROR(Q16/T16-1,"n/a")</f>
        <v>4.7254901960784315</v>
      </c>
      <c r="Z16" s="64">
        <f>IFERROR(Q16/U16-1,"n/a")</f>
        <v>28.2</v>
      </c>
      <c r="AA16" s="60">
        <f>IFERROR(Q16/V16-1,"n/a")</f>
        <v>0.35185185185185186</v>
      </c>
      <c r="AB16" s="68">
        <v>575</v>
      </c>
      <c r="AC16" s="68">
        <v>572</v>
      </c>
      <c r="AD16" s="68">
        <v>202</v>
      </c>
      <c r="AE16" s="68">
        <v>54</v>
      </c>
      <c r="AF16" s="135">
        <v>586</v>
      </c>
      <c r="AG16" s="123"/>
      <c r="AH16" s="123"/>
    </row>
    <row r="17" spans="1:34" s="124" customFormat="1" ht="10.5">
      <c r="A17" s="123"/>
      <c r="B17" s="128"/>
      <c r="C17" s="33"/>
      <c r="D17" s="26" t="s">
        <v>11</v>
      </c>
      <c r="E17" s="32"/>
      <c r="F17" s="71">
        <v>313316</v>
      </c>
      <c r="G17" s="74">
        <v>224892</v>
      </c>
      <c r="H17" s="71">
        <v>121649</v>
      </c>
      <c r="I17" s="71">
        <v>24481</v>
      </c>
      <c r="J17" s="71">
        <v>0</v>
      </c>
      <c r="K17" s="71">
        <v>165399</v>
      </c>
      <c r="L17" s="64">
        <f>IFERROR(F17/G17-1,"n/a")</f>
        <v>0.39318428401188132</v>
      </c>
      <c r="M17" s="64">
        <f>IFERROR(F17/H17-1,"n/a")</f>
        <v>1.5755739874557126</v>
      </c>
      <c r="N17" s="64">
        <f>IFERROR(F17/I17-1,"n/a")</f>
        <v>11.798333401413341</v>
      </c>
      <c r="O17" s="64" t="str">
        <f>IFERROR(F17/J17-1,"n/a")</f>
        <v>n/a</v>
      </c>
      <c r="P17" s="60">
        <f>IFERROR(F17/K17-1,"n/a")</f>
        <v>0.89430407680820312</v>
      </c>
      <c r="Q17" s="68">
        <f>'May-24'!Q17+F17</f>
        <v>761908</v>
      </c>
      <c r="R17" s="68">
        <f>'May-24'!R17+G17</f>
        <v>576378</v>
      </c>
      <c r="S17" s="68">
        <f>'May-24'!S17+H17</f>
        <v>300562</v>
      </c>
      <c r="T17" s="68">
        <f>'May-24'!T17+I17</f>
        <v>65067</v>
      </c>
      <c r="U17" s="68">
        <f>'May-24'!U17+J17</f>
        <v>41113</v>
      </c>
      <c r="V17" s="68">
        <f>'May-24'!V17+K17</f>
        <v>558503</v>
      </c>
      <c r="W17" s="64">
        <f>IFERROR(Q17/R17-1,"n/a")</f>
        <v>0.32188945448993533</v>
      </c>
      <c r="X17" s="64">
        <f>IFERROR(Q17/S17-1,"n/a")</f>
        <v>1.5349445372335824</v>
      </c>
      <c r="Y17" s="64">
        <f>IFERROR(Q17/T17-1,"n/a")</f>
        <v>10.709591651682112</v>
      </c>
      <c r="Z17" s="64">
        <f>IFERROR(Q17/U17-1,"n/a")</f>
        <v>17.532045824921557</v>
      </c>
      <c r="AA17" s="60">
        <f>IFERROR(Q17/V17-1,"n/a")</f>
        <v>0.36419679034848507</v>
      </c>
      <c r="AB17" s="68">
        <v>1660685</v>
      </c>
      <c r="AC17" s="68">
        <v>965963</v>
      </c>
      <c r="AD17" s="68">
        <v>301521</v>
      </c>
      <c r="AE17" s="68">
        <v>70675</v>
      </c>
      <c r="AF17" s="135">
        <v>1400932</v>
      </c>
      <c r="AG17" s="123"/>
      <c r="AH17" s="123"/>
    </row>
    <row r="18" spans="1:34" s="124" customFormat="1" ht="10.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5">
      <c r="A19" s="123"/>
      <c r="B19" s="128"/>
      <c r="C19" s="33"/>
      <c r="D19" s="26" t="s">
        <v>5</v>
      </c>
      <c r="E19" s="32"/>
      <c r="F19" s="71">
        <v>96</v>
      </c>
      <c r="G19" s="73">
        <v>87</v>
      </c>
      <c r="H19" s="71">
        <v>91</v>
      </c>
      <c r="I19" s="71">
        <v>0</v>
      </c>
      <c r="J19" s="71">
        <v>0</v>
      </c>
      <c r="K19" s="71">
        <v>42</v>
      </c>
      <c r="L19" s="64">
        <f>IFERROR(F19/G19-1,"n/a")</f>
        <v>0.10344827586206895</v>
      </c>
      <c r="M19" s="64">
        <f>IFERROR(F19/H19-1,"n/a")</f>
        <v>5.4945054945054972E-2</v>
      </c>
      <c r="N19" s="64" t="str">
        <f>IFERROR(F19/I19-1,"n/a")</f>
        <v>n/a</v>
      </c>
      <c r="O19" s="64" t="str">
        <f>IFERROR(F19/J19-1,"n/a")</f>
        <v>n/a</v>
      </c>
      <c r="P19" s="60">
        <f>IFERROR(F19/K19-1,"n/a")</f>
        <v>1.2857142857142856</v>
      </c>
      <c r="Q19" s="68">
        <f>'May-24'!Q19+F19</f>
        <v>266</v>
      </c>
      <c r="R19" s="68">
        <f>'May-24'!R19+G19</f>
        <v>256</v>
      </c>
      <c r="S19" s="68">
        <f>'May-24'!S19+H19</f>
        <v>229</v>
      </c>
      <c r="T19" s="68">
        <f>'May-24'!T19+I19</f>
        <v>3</v>
      </c>
      <c r="U19" s="68">
        <f>'May-24'!U19+J19</f>
        <v>3</v>
      </c>
      <c r="V19" s="68">
        <f>'May-24'!V19+K19</f>
        <v>106</v>
      </c>
      <c r="W19" s="64">
        <f>IFERROR(Q19/R19-1,"n/a")</f>
        <v>3.90625E-2</v>
      </c>
      <c r="X19" s="64">
        <f>IFERROR(Q19/S19-1,"n/a")</f>
        <v>0.16157205240174677</v>
      </c>
      <c r="Y19" s="64">
        <f>IFERROR(Q19/T19-1,"n/a")</f>
        <v>87.666666666666671</v>
      </c>
      <c r="Z19" s="64">
        <f>IFERROR(Q19/U19-1,"n/a")</f>
        <v>87.666666666666671</v>
      </c>
      <c r="AA19" s="60">
        <f>IFERROR(Q19/V19-1,"n/a")</f>
        <v>1.5094339622641511</v>
      </c>
      <c r="AB19" s="68">
        <v>708</v>
      </c>
      <c r="AC19" s="68">
        <v>658</v>
      </c>
      <c r="AD19" s="68">
        <v>47</v>
      </c>
      <c r="AE19" s="68">
        <v>9</v>
      </c>
      <c r="AF19" s="135">
        <v>290</v>
      </c>
      <c r="AG19" s="123"/>
      <c r="AH19" s="123"/>
    </row>
    <row r="20" spans="1:34" s="124" customFormat="1" ht="10.5">
      <c r="A20" s="123"/>
      <c r="B20" s="128"/>
      <c r="C20" s="33"/>
      <c r="D20" s="26" t="s">
        <v>11</v>
      </c>
      <c r="E20" s="32"/>
      <c r="F20" s="71">
        <v>202142</v>
      </c>
      <c r="G20" s="73">
        <f>132170+37144</f>
        <v>169314</v>
      </c>
      <c r="H20" s="71">
        <v>118355</v>
      </c>
      <c r="I20" s="71">
        <v>0</v>
      </c>
      <c r="J20" s="71">
        <v>2213</v>
      </c>
      <c r="K20" s="71">
        <f>46798+31061</f>
        <v>77859</v>
      </c>
      <c r="L20" s="64">
        <f>IFERROR(F20/G20-1,"n/a")</f>
        <v>0.19388827858298785</v>
      </c>
      <c r="M20" s="64">
        <f>IFERROR(F20/H20-1,"n/a")</f>
        <v>0.70792953402898062</v>
      </c>
      <c r="N20" s="64" t="str">
        <f>IFERROR(F20/I20-1,"n/a")</f>
        <v>n/a</v>
      </c>
      <c r="O20" s="64">
        <f>IFERROR(F20/J20-1,"n/a")</f>
        <v>90.342973339358338</v>
      </c>
      <c r="P20" s="60">
        <f>IFERROR(F20/K20-1,"n/a")</f>
        <v>1.596257336980953</v>
      </c>
      <c r="Q20" s="68">
        <f>'May-24'!Q20+F20</f>
        <v>474633</v>
      </c>
      <c r="R20" s="68">
        <f>'May-24'!R20+G20</f>
        <v>393780</v>
      </c>
      <c r="S20" s="68">
        <f>'May-24'!S20+H20</f>
        <v>242591</v>
      </c>
      <c r="T20" s="68">
        <f>'May-24'!T20+I20</f>
        <v>0</v>
      </c>
      <c r="U20" s="68">
        <f>'May-24'!U20+J20</f>
        <v>3966</v>
      </c>
      <c r="V20" s="68">
        <f>'May-24'!V20+K20</f>
        <v>186782</v>
      </c>
      <c r="W20" s="64">
        <f>IFERROR(Q20/R20-1,"n/a")</f>
        <v>0.20532530854792008</v>
      </c>
      <c r="X20" s="64">
        <f>IFERROR(Q20/S20-1,"n/a")</f>
        <v>0.95651528704692268</v>
      </c>
      <c r="Y20" s="64" t="str">
        <f>IFERROR(Q20/T20-1,"n/a")</f>
        <v>n/a</v>
      </c>
      <c r="Z20" s="64">
        <f>IFERROR(Q20/U20-1,"n/a")</f>
        <v>118.67549167927383</v>
      </c>
      <c r="AA20" s="60">
        <f>IFERROR(Q20/V20-1,"n/a")</f>
        <v>1.5411067447612723</v>
      </c>
      <c r="AB20" s="68">
        <v>1277526</v>
      </c>
      <c r="AC20" s="68">
        <v>887495</v>
      </c>
      <c r="AD20" s="68">
        <v>17541</v>
      </c>
      <c r="AE20" s="68">
        <v>10046.999999999998</v>
      </c>
      <c r="AF20" s="135">
        <v>585930</v>
      </c>
      <c r="AG20" s="123"/>
      <c r="AH20" s="123"/>
    </row>
    <row r="21" spans="1:34" s="124" customFormat="1" ht="10.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5">
      <c r="A22" s="123"/>
      <c r="B22" s="128"/>
      <c r="C22" s="33"/>
      <c r="D22" s="26" t="s">
        <v>5</v>
      </c>
      <c r="E22" s="34"/>
      <c r="F22" s="71">
        <v>96</v>
      </c>
      <c r="G22" s="74">
        <v>88</v>
      </c>
      <c r="H22" s="71">
        <v>69</v>
      </c>
      <c r="I22" s="71">
        <v>4</v>
      </c>
      <c r="J22" s="71">
        <v>0</v>
      </c>
      <c r="K22" s="71">
        <v>70</v>
      </c>
      <c r="L22" s="64">
        <f>IFERROR(F22/G22-1,"n/a")</f>
        <v>9.0909090909090828E-2</v>
      </c>
      <c r="M22" s="64">
        <f>IFERROR(F22/H22-1,"n/a")</f>
        <v>0.39130434782608692</v>
      </c>
      <c r="N22" s="64">
        <f>IFERROR(F22/I22-1,"n/a")</f>
        <v>23</v>
      </c>
      <c r="O22" s="64" t="str">
        <f>IFERROR(F22/J22-1,"n/a")</f>
        <v>n/a</v>
      </c>
      <c r="P22" s="60">
        <f>IFERROR(F22/K22-1,"n/a")</f>
        <v>0.37142857142857144</v>
      </c>
      <c r="Q22" s="68">
        <f>'May-24'!Q22+F22</f>
        <v>696</v>
      </c>
      <c r="R22" s="68">
        <f>'May-24'!R22+G22</f>
        <v>696</v>
      </c>
      <c r="S22" s="68">
        <f>'May-24'!S22+H22</f>
        <v>329</v>
      </c>
      <c r="T22" s="68">
        <f>'May-24'!T22+I22</f>
        <v>4</v>
      </c>
      <c r="U22" s="68">
        <f>'May-24'!U22+J22</f>
        <v>43</v>
      </c>
      <c r="V22" s="68">
        <f>'May-24'!V22+K22</f>
        <v>362</v>
      </c>
      <c r="W22" s="64">
        <f>IFERROR(Q22/R22-1,"n/a")</f>
        <v>0</v>
      </c>
      <c r="X22" s="64">
        <f>IFERROR(Q22/S22-1,"n/a")</f>
        <v>1.115501519756839</v>
      </c>
      <c r="Y22" s="64">
        <f>IFERROR(Q22/T22-1,"n/a")</f>
        <v>173</v>
      </c>
      <c r="Z22" s="64">
        <f>IFERROR(Q22/U22-1,"n/a")</f>
        <v>15.186046511627907</v>
      </c>
      <c r="AA22" s="60">
        <f>IFERROR(Q22/V22-1,"n/a")</f>
        <v>0.92265193370165743</v>
      </c>
      <c r="AB22" s="68">
        <v>1500</v>
      </c>
      <c r="AC22" s="68">
        <v>895</v>
      </c>
      <c r="AD22" s="68">
        <v>283</v>
      </c>
      <c r="AE22" s="68">
        <v>43</v>
      </c>
      <c r="AF22" s="135">
        <v>827</v>
      </c>
      <c r="AG22" s="123"/>
      <c r="AH22" s="123"/>
    </row>
    <row r="23" spans="1:34" s="124" customFormat="1" ht="10.5">
      <c r="A23" s="123"/>
      <c r="B23" s="128"/>
      <c r="C23" s="33"/>
      <c r="D23" s="26" t="s">
        <v>11</v>
      </c>
      <c r="E23" s="32"/>
      <c r="F23" s="71">
        <v>383585</v>
      </c>
      <c r="G23" s="73">
        <v>334459</v>
      </c>
      <c r="H23" s="71">
        <v>183895</v>
      </c>
      <c r="I23" s="71">
        <v>4923</v>
      </c>
      <c r="J23" s="71">
        <v>0</v>
      </c>
      <c r="K23" s="71">
        <v>275367</v>
      </c>
      <c r="L23" s="64">
        <f>IFERROR(F23/G23-1,"n/a")</f>
        <v>0.14688197955504267</v>
      </c>
      <c r="M23" s="64">
        <f>IFERROR(F23/H23-1,"n/a")</f>
        <v>1.085891405421572</v>
      </c>
      <c r="N23" s="64">
        <f>IFERROR(F23/I23-1,"n/a")</f>
        <v>76.91692057688401</v>
      </c>
      <c r="O23" s="64" t="str">
        <f>IFERROR(F23/J23-1,"n/a")</f>
        <v>n/a</v>
      </c>
      <c r="P23" s="60">
        <f>IFERROR(F23/K23-1,"n/a")</f>
        <v>0.39299552960231265</v>
      </c>
      <c r="Q23" s="68">
        <f>'May-24'!Q23+F23</f>
        <v>2157406</v>
      </c>
      <c r="R23" s="68">
        <f>'May-24'!R23+G23</f>
        <v>1913752</v>
      </c>
      <c r="S23" s="68">
        <f>'May-24'!S23+H23</f>
        <v>542087</v>
      </c>
      <c r="T23" s="68">
        <f>'May-24'!T23+I23</f>
        <v>4923</v>
      </c>
      <c r="U23" s="68">
        <f>'May-24'!U23+J23</f>
        <v>140552</v>
      </c>
      <c r="V23" s="68">
        <f>'May-24'!V23+K23</f>
        <v>1040452</v>
      </c>
      <c r="W23" s="64">
        <f>IFERROR(Q23/R23-1,"n/a")</f>
        <v>0.12731743716009181</v>
      </c>
      <c r="X23" s="64">
        <f>IFERROR(Q23/S23-1,"n/a")</f>
        <v>2.9798150481380294</v>
      </c>
      <c r="Y23" s="64">
        <f>IFERROR(Q23/T23-1,"n/a")</f>
        <v>437.22994109282956</v>
      </c>
      <c r="Z23" s="64">
        <f>IFERROR(Q23/U23-1,"n/a")</f>
        <v>14.349521885138596</v>
      </c>
      <c r="AA23" s="60">
        <f>IFERROR(Q23/V23-1,"n/a")</f>
        <v>1.0735276591327616</v>
      </c>
      <c r="AB23" s="68">
        <v>4449177</v>
      </c>
      <c r="AC23" s="68">
        <v>2165161</v>
      </c>
      <c r="AD23" s="68">
        <v>465109</v>
      </c>
      <c r="AE23" s="68">
        <v>140552</v>
      </c>
      <c r="AF23" s="135">
        <v>2552942</v>
      </c>
      <c r="AG23" s="123"/>
      <c r="AH23" s="123"/>
    </row>
    <row r="24" spans="1:34" s="124" customFormat="1" ht="10.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5">
      <c r="B25" s="128"/>
      <c r="C25" s="33"/>
      <c r="D25" s="26" t="s">
        <v>5</v>
      </c>
      <c r="E25" s="32"/>
      <c r="F25" s="71">
        <v>2</v>
      </c>
      <c r="G25" s="71">
        <v>4</v>
      </c>
      <c r="H25" s="71">
        <v>1</v>
      </c>
      <c r="I25" s="71">
        <v>0</v>
      </c>
      <c r="J25" s="71">
        <v>0</v>
      </c>
      <c r="K25" s="71">
        <v>5</v>
      </c>
      <c r="L25" s="64">
        <f>IFERROR(F25/G25-1,"n/a")</f>
        <v>-0.5</v>
      </c>
      <c r="M25" s="64">
        <f>IFERROR(F25/H25-1,"n/a")</f>
        <v>1</v>
      </c>
      <c r="N25" s="64" t="str">
        <f>IFERROR(F25/I25-1,"n/a")</f>
        <v>n/a</v>
      </c>
      <c r="O25" s="64" t="str">
        <f>IFERROR(F25/J25-1,"n/a")</f>
        <v>n/a</v>
      </c>
      <c r="P25" s="60">
        <f>IFERROR(F25/K25-1,"n/a")</f>
        <v>-0.6</v>
      </c>
      <c r="Q25" s="68">
        <f>'May-24'!Q25+F25</f>
        <v>5</v>
      </c>
      <c r="R25" s="68">
        <f>'May-24'!R25+G25</f>
        <v>8</v>
      </c>
      <c r="S25" s="68">
        <f>'May-24'!S25+H25</f>
        <v>2</v>
      </c>
      <c r="T25" s="68">
        <f>'May-24'!T25+I25</f>
        <v>0</v>
      </c>
      <c r="U25" s="68">
        <f>'May-24'!U25+J25</f>
        <v>0</v>
      </c>
      <c r="V25" s="68">
        <f>'May-24'!V25+K25</f>
        <v>8</v>
      </c>
      <c r="W25" s="64">
        <f>IFERROR(Q25/R25-1,"n/a")</f>
        <v>-0.375</v>
      </c>
      <c r="X25" s="64">
        <f>IFERROR(Q25/S25-1,"n/a")</f>
        <v>1.5</v>
      </c>
      <c r="Y25" s="64" t="str">
        <f>IFERROR(Q25/T25-1,"n/a")</f>
        <v>n/a</v>
      </c>
      <c r="Z25" s="64" t="str">
        <f>IFERROR(Q25/U25-1,"n/a")</f>
        <v>n/a</v>
      </c>
      <c r="AA25" s="60">
        <f>IFERROR(Q25/V25-1,"n/a")</f>
        <v>-0.375</v>
      </c>
      <c r="AB25" s="68">
        <v>21</v>
      </c>
      <c r="AC25" s="68">
        <v>9</v>
      </c>
      <c r="AD25" s="68">
        <v>0</v>
      </c>
      <c r="AE25" s="68">
        <v>0</v>
      </c>
      <c r="AF25" s="135">
        <v>16</v>
      </c>
      <c r="AG25" s="123"/>
      <c r="AH25" s="123"/>
    </row>
    <row r="26" spans="1:34" s="124" customFormat="1" ht="10.5">
      <c r="A26" s="123"/>
      <c r="B26" s="128"/>
      <c r="C26" s="33"/>
      <c r="D26" s="26" t="s">
        <v>11</v>
      </c>
      <c r="E26" s="32"/>
      <c r="F26" s="71">
        <v>6222</v>
      </c>
      <c r="G26" s="71">
        <v>9205</v>
      </c>
      <c r="H26" s="71">
        <v>2226</v>
      </c>
      <c r="I26" s="71">
        <v>0</v>
      </c>
      <c r="J26" s="71">
        <v>0</v>
      </c>
      <c r="K26" s="71">
        <v>6817</v>
      </c>
      <c r="L26" s="64">
        <f>IFERROR(F26/G26-1,"n/a")</f>
        <v>-0.32406300923411191</v>
      </c>
      <c r="M26" s="64">
        <f>IFERROR(F26/H26-1,"n/a")</f>
        <v>1.7951482479784366</v>
      </c>
      <c r="N26" s="64" t="str">
        <f>IFERROR(F26/I26-1,"n/a")</f>
        <v>n/a</v>
      </c>
      <c r="O26" s="64" t="str">
        <f>IFERROR(F26/J26-1,"n/a")</f>
        <v>n/a</v>
      </c>
      <c r="P26" s="60">
        <f>IFERROR(F26/K26-1,"n/a")</f>
        <v>-8.7281795511221949E-2</v>
      </c>
      <c r="Q26" s="68">
        <f>'May-24'!Q26+F26</f>
        <v>18659</v>
      </c>
      <c r="R26" s="68">
        <f>'May-24'!R26+G26</f>
        <v>13587</v>
      </c>
      <c r="S26" s="68">
        <f>'May-24'!S26+H26</f>
        <v>3151</v>
      </c>
      <c r="T26" s="68">
        <f>'May-24'!T26+I26</f>
        <v>0</v>
      </c>
      <c r="U26" s="68">
        <f>'May-24'!U26+J26</f>
        <v>0</v>
      </c>
      <c r="V26" s="68">
        <f>'May-24'!V26+K26</f>
        <v>10227</v>
      </c>
      <c r="W26" s="64">
        <f>IFERROR(Q26/R26-1,"n/a")</f>
        <v>0.37329800544638259</v>
      </c>
      <c r="X26" s="64">
        <f>IFERROR(Q26/S26-1,"n/a")</f>
        <v>4.9216121866074261</v>
      </c>
      <c r="Y26" s="64" t="str">
        <f>IFERROR(Q26/T26-1,"n/a")</f>
        <v>n/a</v>
      </c>
      <c r="Z26" s="64" t="str">
        <f>IFERROR(Q26/U26-1,"n/a")</f>
        <v>n/a</v>
      </c>
      <c r="AA26" s="60">
        <f>IFERROR(Q26/V26-1,"n/a")</f>
        <v>0.82448420846778125</v>
      </c>
      <c r="AB26" s="68">
        <v>38626</v>
      </c>
      <c r="AC26" s="68">
        <v>15637</v>
      </c>
      <c r="AD26" s="68">
        <v>0</v>
      </c>
      <c r="AE26" s="68">
        <v>0</v>
      </c>
      <c r="AF26" s="137">
        <v>20248</v>
      </c>
      <c r="AG26" s="123"/>
      <c r="AH26" s="123"/>
    </row>
    <row r="27" spans="1:34" s="124" customFormat="1" ht="10.9" thickBot="1">
      <c r="A27" s="123"/>
      <c r="B27" s="128"/>
      <c r="C27" s="35" t="s">
        <v>12</v>
      </c>
      <c r="D27" s="36"/>
      <c r="E27" s="37"/>
      <c r="F27" s="75">
        <f t="shared" ref="F27:K28" si="0">F13+F16+F19+F22+F25</f>
        <v>459</v>
      </c>
      <c r="G27" s="75">
        <f t="shared" si="0"/>
        <v>347</v>
      </c>
      <c r="H27" s="75">
        <f t="shared" si="0"/>
        <v>327</v>
      </c>
      <c r="I27" s="75">
        <f t="shared" si="0"/>
        <v>21</v>
      </c>
      <c r="J27" s="75">
        <f t="shared" si="0"/>
        <v>0</v>
      </c>
      <c r="K27" s="75">
        <f t="shared" si="0"/>
        <v>278</v>
      </c>
      <c r="L27" s="66">
        <f>IFERROR(F27/G27-1,"n/a")</f>
        <v>0.32276657060518743</v>
      </c>
      <c r="M27" s="66">
        <f>IFERROR(F27/H27-1,"n/a")</f>
        <v>0.40366972477064222</v>
      </c>
      <c r="N27" s="66">
        <f>IFERROR(F27/I27-1,"n/a")</f>
        <v>20.857142857142858</v>
      </c>
      <c r="O27" s="66" t="str">
        <f>IFERROR(F27/J27-1,"n/a")</f>
        <v>n/a</v>
      </c>
      <c r="P27" s="62">
        <f>IFERROR(F27/K27-1,"n/a")</f>
        <v>0.65107913669064743</v>
      </c>
      <c r="Q27" s="75">
        <f t="shared" ref="Q27:V28" si="1">Q13+Q16+Q19+Q22+Q25</f>
        <v>2460</v>
      </c>
      <c r="R27" s="75">
        <f t="shared" si="1"/>
        <v>2029</v>
      </c>
      <c r="S27" s="75">
        <f t="shared" si="1"/>
        <v>1638</v>
      </c>
      <c r="T27" s="75">
        <f t="shared" si="1"/>
        <v>58</v>
      </c>
      <c r="U27" s="75">
        <f t="shared" si="1"/>
        <v>607</v>
      </c>
      <c r="V27" s="75">
        <f t="shared" si="1"/>
        <v>1517</v>
      </c>
      <c r="W27" s="66">
        <f>IFERROR(Q27/R27-1,"n/a")</f>
        <v>0.21241991128634785</v>
      </c>
      <c r="X27" s="66">
        <f>IFERROR(Q27/S27-1,"n/a")</f>
        <v>0.50183150183150182</v>
      </c>
      <c r="Y27" s="66">
        <f>IFERROR(Q27/T27-1,"n/a")</f>
        <v>41.413793103448278</v>
      </c>
      <c r="Z27" s="66">
        <f>IFERROR(Q27/U27-1,"n/a")</f>
        <v>3.0527182866556837</v>
      </c>
      <c r="AA27" s="62">
        <f>IFERROR(Q27/V27-1,"n/a")</f>
        <v>0.62162162162162171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1.25" thickTop="1" thickBot="1">
      <c r="A28" s="123"/>
      <c r="B28" s="128"/>
      <c r="C28" s="38" t="s">
        <v>13</v>
      </c>
      <c r="D28" s="39"/>
      <c r="E28" s="40"/>
      <c r="F28" s="76">
        <f t="shared" si="0"/>
        <v>1460351</v>
      </c>
      <c r="G28" s="76">
        <f t="shared" si="0"/>
        <v>1097755</v>
      </c>
      <c r="H28" s="76">
        <f t="shared" si="0"/>
        <v>677800</v>
      </c>
      <c r="I28" s="76">
        <f t="shared" si="0"/>
        <v>29404</v>
      </c>
      <c r="J28" s="76">
        <f t="shared" si="0"/>
        <v>2213</v>
      </c>
      <c r="K28" s="76">
        <f t="shared" si="0"/>
        <v>828495</v>
      </c>
      <c r="L28" s="67">
        <f>IFERROR(F28/G28-1,"n/a")</f>
        <v>0.33030685353289213</v>
      </c>
      <c r="M28" s="67">
        <f>IFERROR(F28/H28-1,"n/a")</f>
        <v>1.1545455886692237</v>
      </c>
      <c r="N28" s="67">
        <f>IFERROR(F28/I28-1,"n/a")</f>
        <v>48.665045572031019</v>
      </c>
      <c r="O28" s="67">
        <f>IFERROR(F28/J28-1,"n/a")</f>
        <v>658.89652056032537</v>
      </c>
      <c r="P28" s="63">
        <f>IFERROR(F28/K28-1,"n/a")</f>
        <v>0.76265517595157495</v>
      </c>
      <c r="Q28" s="76">
        <f t="shared" si="1"/>
        <v>7349198</v>
      </c>
      <c r="R28" s="76">
        <f t="shared" si="1"/>
        <v>5598559</v>
      </c>
      <c r="S28" s="76">
        <f t="shared" si="1"/>
        <v>2632480</v>
      </c>
      <c r="T28" s="76">
        <f t="shared" si="1"/>
        <v>69990</v>
      </c>
      <c r="U28" s="76">
        <f t="shared" si="1"/>
        <v>1278515</v>
      </c>
      <c r="V28" s="76">
        <f t="shared" si="1"/>
        <v>4247219</v>
      </c>
      <c r="W28" s="67">
        <f>IFERROR(Q28/R28-1,"n/a")</f>
        <v>0.31269457015635638</v>
      </c>
      <c r="X28" s="67">
        <f>IFERROR(Q28/S28-1,"n/a")</f>
        <v>1.7917393484470918</v>
      </c>
      <c r="Y28" s="67">
        <f>IFERROR(Q28/T28-1,"n/a")</f>
        <v>104.00354336333761</v>
      </c>
      <c r="Z28" s="67">
        <f>IFERROR(Q28/U28-1,"n/a")</f>
        <v>4.7482297822082646</v>
      </c>
      <c r="AA28" s="63">
        <f>IFERROR(Q28/V28-1,"n/a")</f>
        <v>0.73035532191770658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9"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7" t="str">
        <f>F9</f>
        <v>June</v>
      </c>
      <c r="G33" s="157"/>
      <c r="H33" s="157"/>
      <c r="I33" s="157"/>
      <c r="J33" s="157"/>
      <c r="K33" s="157"/>
      <c r="L33" s="157"/>
      <c r="M33" s="157"/>
      <c r="N33" s="157"/>
      <c r="O33" s="157"/>
      <c r="P33" s="158"/>
      <c r="Q33" s="160" t="s">
        <v>134</v>
      </c>
      <c r="R33" s="161"/>
      <c r="S33" s="161"/>
      <c r="T33" s="161"/>
      <c r="U33" s="161"/>
      <c r="V33" s="161"/>
      <c r="W33" s="161"/>
      <c r="X33" s="161"/>
      <c r="Y33" s="161"/>
      <c r="Z33" s="161"/>
      <c r="AA33" s="162"/>
      <c r="AB33" s="160" t="s">
        <v>58</v>
      </c>
      <c r="AC33" s="161"/>
      <c r="AD33" s="161"/>
      <c r="AE33" s="161"/>
      <c r="AF33" s="163"/>
    </row>
    <row r="34" spans="1:34" s="124" customFormat="1" ht="10.5">
      <c r="A34" s="123"/>
      <c r="B34" s="123"/>
      <c r="C34" s="29"/>
      <c r="D34" s="30"/>
      <c r="E34" s="30"/>
      <c r="F34" s="144"/>
      <c r="G34" s="145"/>
      <c r="H34" s="145"/>
      <c r="I34" s="145"/>
      <c r="J34" s="145"/>
      <c r="K34" s="145"/>
      <c r="L34" s="145"/>
      <c r="M34" s="145"/>
      <c r="N34" s="145"/>
      <c r="O34" s="145"/>
      <c r="P34" s="146"/>
      <c r="Q34" s="145"/>
      <c r="R34" s="145"/>
      <c r="S34" s="145"/>
      <c r="T34" s="145"/>
      <c r="U34" s="145"/>
      <c r="V34" s="145"/>
      <c r="W34" s="145"/>
      <c r="X34" s="145"/>
      <c r="Y34" s="145"/>
      <c r="Z34" s="145"/>
      <c r="AA34" s="146"/>
      <c r="AB34" s="151"/>
      <c r="AC34" s="152"/>
      <c r="AD34" s="152"/>
      <c r="AE34" s="152"/>
      <c r="AF34" s="153"/>
    </row>
    <row r="35" spans="1:34" s="124" customFormat="1" ht="20.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7"/>
      <c r="AC35" s="53" t="s">
        <v>53</v>
      </c>
      <c r="AD35" s="53" t="s">
        <v>54</v>
      </c>
      <c r="AE35" s="53" t="s">
        <v>65</v>
      </c>
      <c r="AF35" s="57" t="s">
        <v>73</v>
      </c>
      <c r="AH35" s="123"/>
    </row>
    <row r="36" spans="1:34" s="124" customFormat="1" ht="10.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8"/>
      <c r="AC36" s="26"/>
      <c r="AD36" s="26"/>
      <c r="AE36" s="88"/>
      <c r="AF36" s="85"/>
      <c r="AH36" s="123"/>
    </row>
    <row r="37" spans="1:34" s="124" customFormat="1" ht="10.5">
      <c r="A37" s="123"/>
      <c r="B37" s="123"/>
      <c r="C37" s="33"/>
      <c r="D37" s="26" t="s">
        <v>5</v>
      </c>
      <c r="E37" s="32"/>
      <c r="F37" s="74">
        <f t="shared" ref="F37:K38" si="3">F13</f>
        <v>152</v>
      </c>
      <c r="G37" s="74">
        <f t="shared" si="3"/>
        <v>95</v>
      </c>
      <c r="H37" s="74">
        <f t="shared" si="3"/>
        <v>77</v>
      </c>
      <c r="I37" s="74">
        <f t="shared" si="3"/>
        <v>0</v>
      </c>
      <c r="J37" s="74">
        <f t="shared" si="3"/>
        <v>0</v>
      </c>
      <c r="K37" s="74">
        <f t="shared" si="3"/>
        <v>90</v>
      </c>
      <c r="L37" s="64">
        <f>IFERROR(F37/G37-1,"n/a")</f>
        <v>0.60000000000000009</v>
      </c>
      <c r="M37" s="64">
        <f>IFERROR(F37/H37-1,"n/a")</f>
        <v>0.97402597402597402</v>
      </c>
      <c r="N37" s="64" t="str">
        <f>IFERROR(F37/I37-1,"n/a")</f>
        <v>n/a</v>
      </c>
      <c r="O37" s="64" t="str">
        <f>IFERROR(F37/J37-1,"n/a")</f>
        <v>n/a</v>
      </c>
      <c r="P37" s="60">
        <f>IFERROR(F37/K37-1,"n/a")</f>
        <v>0.68888888888888888</v>
      </c>
      <c r="Q37" s="74">
        <f>'May-24'!Q37+F37</f>
        <v>498</v>
      </c>
      <c r="R37" s="74">
        <f>'May-24'!R37+G37</f>
        <v>323</v>
      </c>
      <c r="S37" s="74">
        <f>'May-24'!S37+H37</f>
        <v>296</v>
      </c>
      <c r="T37" s="74">
        <f>'May-24'!T37+I37</f>
        <v>0</v>
      </c>
      <c r="U37" s="74">
        <f>'May-24'!U37+J37</f>
        <v>42</v>
      </c>
      <c r="V37" s="74">
        <f>'May-24'!V37+K37</f>
        <v>309</v>
      </c>
      <c r="W37" s="120">
        <f>IFERROR(Q37/R37-1,"n/a")</f>
        <v>0.54179566563467496</v>
      </c>
      <c r="X37" s="120">
        <f>IFERROR(R37/S37-1,"n/a")</f>
        <v>9.1216216216216228E-2</v>
      </c>
      <c r="Y37" s="120" t="str">
        <f>IFERROR(R37/T37-1,"n/a")</f>
        <v>n/a</v>
      </c>
      <c r="Z37" s="120">
        <f>IFERROR(R37/U37-1,"n/a")</f>
        <v>6.6904761904761907</v>
      </c>
      <c r="AA37" s="121">
        <f>IFERROR(R37/V37-1,"n/a")</f>
        <v>4.5307443365695699E-2</v>
      </c>
      <c r="AB37" s="149"/>
      <c r="AC37" s="89">
        <v>1486</v>
      </c>
      <c r="AD37" s="89">
        <v>1052</v>
      </c>
      <c r="AE37" s="70">
        <v>551</v>
      </c>
      <c r="AF37" s="78">
        <v>1584</v>
      </c>
      <c r="AH37" s="123"/>
    </row>
    <row r="38" spans="1:34" s="124" customFormat="1" ht="10.5">
      <c r="A38" s="123"/>
      <c r="B38" s="123"/>
      <c r="C38" s="33"/>
      <c r="D38" s="26" t="s">
        <v>11</v>
      </c>
      <c r="E38" s="32"/>
      <c r="F38" s="74">
        <f t="shared" si="3"/>
        <v>555086</v>
      </c>
      <c r="G38" s="74">
        <f t="shared" si="3"/>
        <v>359885</v>
      </c>
      <c r="H38" s="74">
        <f t="shared" si="3"/>
        <v>251675</v>
      </c>
      <c r="I38" s="74">
        <f t="shared" si="3"/>
        <v>0</v>
      </c>
      <c r="J38" s="74">
        <f t="shared" si="3"/>
        <v>0</v>
      </c>
      <c r="K38" s="74">
        <f t="shared" si="3"/>
        <v>303053</v>
      </c>
      <c r="L38" s="64">
        <f>IFERROR(F38/G38-1,"n/a")</f>
        <v>0.54239826611278597</v>
      </c>
      <c r="M38" s="64">
        <f>IFERROR(F38/H38-1,"n/a")</f>
        <v>1.2055667030893016</v>
      </c>
      <c r="N38" s="64" t="str">
        <f>IFERROR(F38/I38-1,"n/a")</f>
        <v>n/a</v>
      </c>
      <c r="O38" s="64" t="str">
        <f>IFERROR(F38/J38-1,"n/a")</f>
        <v>n/a</v>
      </c>
      <c r="P38" s="60">
        <f>IFERROR(F38/K38-1,"n/a")</f>
        <v>0.83164660966893589</v>
      </c>
      <c r="Q38" s="74">
        <f>'May-24'!Q38+F38</f>
        <v>1786350</v>
      </c>
      <c r="R38" s="74">
        <f>'May-24'!R38+G38</f>
        <v>1162878</v>
      </c>
      <c r="S38" s="74">
        <f>'May-24'!S38+H38</f>
        <v>784431</v>
      </c>
      <c r="T38" s="74">
        <f>'May-24'!T38+I38</f>
        <v>0</v>
      </c>
      <c r="U38" s="74">
        <f>'May-24'!U38+J38</f>
        <v>0</v>
      </c>
      <c r="V38" s="74">
        <f>'May-24'!V38+K38</f>
        <v>1000151</v>
      </c>
      <c r="W38" s="120">
        <f>IFERROR(Q38/R38-1,"n/a")</f>
        <v>0.536145666183383</v>
      </c>
      <c r="X38" s="120">
        <f>IFERROR(R38/S38-1,"n/a")</f>
        <v>0.48244778699464952</v>
      </c>
      <c r="Y38" s="120" t="str">
        <f>IFERROR(R38/T38-1,"n/a")</f>
        <v>n/a</v>
      </c>
      <c r="Z38" s="120" t="str">
        <f>IFERROR(R38/U38-1,"n/a")</f>
        <v>n/a</v>
      </c>
      <c r="AA38" s="121">
        <f>IFERROR(R38/V38-1,"n/a")</f>
        <v>0.16270243193277811</v>
      </c>
      <c r="AB38" s="149"/>
      <c r="AC38" s="89">
        <v>4370939</v>
      </c>
      <c r="AD38" s="89">
        <v>1527970</v>
      </c>
      <c r="AE38" s="84">
        <v>1092884</v>
      </c>
      <c r="AF38" s="78">
        <v>4234259</v>
      </c>
      <c r="AH38" s="123"/>
    </row>
    <row r="39" spans="1:34" s="124" customFormat="1" ht="10.5">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0"/>
      <c r="AC39" s="90"/>
      <c r="AD39" s="90"/>
      <c r="AE39" s="44"/>
      <c r="AF39" s="79"/>
      <c r="AH39" s="123"/>
    </row>
    <row r="40" spans="1:34" s="124" customFormat="1" ht="10.5">
      <c r="A40" s="123"/>
      <c r="B40" s="123"/>
      <c r="C40" s="33"/>
      <c r="D40" s="26" t="s">
        <v>5</v>
      </c>
      <c r="E40" s="32"/>
      <c r="F40" s="74">
        <f t="shared" ref="F40:K41" si="4">F16</f>
        <v>113</v>
      </c>
      <c r="G40" s="74">
        <f t="shared" si="4"/>
        <v>73</v>
      </c>
      <c r="H40" s="74">
        <f t="shared" si="4"/>
        <v>89</v>
      </c>
      <c r="I40" s="74">
        <f t="shared" si="4"/>
        <v>17</v>
      </c>
      <c r="J40" s="74">
        <f t="shared" si="4"/>
        <v>0</v>
      </c>
      <c r="K40" s="74">
        <f t="shared" si="4"/>
        <v>71</v>
      </c>
      <c r="L40" s="64">
        <f>IFERROR(F40/G40-1,"n/a")</f>
        <v>0.54794520547945202</v>
      </c>
      <c r="M40" s="64">
        <f>IFERROR(F40/H40-1,"n/a")</f>
        <v>0.2696629213483146</v>
      </c>
      <c r="N40" s="64">
        <f>IFERROR(F40/I40-1,"n/a")</f>
        <v>5.6470588235294121</v>
      </c>
      <c r="O40" s="64" t="str">
        <f>IFERROR(F40/J40-1,"n/a")</f>
        <v>n/a</v>
      </c>
      <c r="P40" s="60">
        <f>IFERROR(F40/K40-1,"n/a")</f>
        <v>0.59154929577464799</v>
      </c>
      <c r="Q40" s="74">
        <f>'May-24'!Q40+F40</f>
        <v>256</v>
      </c>
      <c r="R40" s="74">
        <f>'May-24'!R40+G40</f>
        <v>189</v>
      </c>
      <c r="S40" s="74">
        <f>'May-24'!S40+H40</f>
        <v>216</v>
      </c>
      <c r="T40" s="74">
        <f>'May-24'!T40+I40</f>
        <v>39</v>
      </c>
      <c r="U40" s="74">
        <f>'May-24'!U40+J40</f>
        <v>0</v>
      </c>
      <c r="V40" s="74">
        <f>'May-24'!V40+K40</f>
        <v>193</v>
      </c>
      <c r="W40" s="120">
        <f>IFERROR(Q40/R40-1,"n/a")</f>
        <v>0.35449735449735442</v>
      </c>
      <c r="X40" s="120">
        <f>IFERROR(R40/S40-1,"n/a")</f>
        <v>-0.125</v>
      </c>
      <c r="Y40" s="120">
        <f>IFERROR(R40/T40-1,"n/a")</f>
        <v>3.8461538461538458</v>
      </c>
      <c r="Z40" s="120" t="str">
        <f>IFERROR(R40/U40-1,"n/a")</f>
        <v>n/a</v>
      </c>
      <c r="AA40" s="121">
        <f>IFERROR(R40/V40-1,"n/a")</f>
        <v>-2.0725388601036232E-2</v>
      </c>
      <c r="AB40" s="149"/>
      <c r="AC40" s="89">
        <v>563</v>
      </c>
      <c r="AD40" s="89">
        <v>226</v>
      </c>
      <c r="AE40" s="70">
        <v>66</v>
      </c>
      <c r="AF40" s="78">
        <v>573</v>
      </c>
      <c r="AH40" s="123"/>
    </row>
    <row r="41" spans="1:34" s="124" customFormat="1" ht="10.5">
      <c r="A41" s="123"/>
      <c r="B41" s="123"/>
      <c r="C41" s="33"/>
      <c r="D41" s="26" t="s">
        <v>11</v>
      </c>
      <c r="E41" s="32"/>
      <c r="F41" s="74">
        <f t="shared" si="4"/>
        <v>313316</v>
      </c>
      <c r="G41" s="74">
        <f t="shared" si="4"/>
        <v>224892</v>
      </c>
      <c r="H41" s="74">
        <f t="shared" si="4"/>
        <v>121649</v>
      </c>
      <c r="I41" s="74">
        <f t="shared" si="4"/>
        <v>24481</v>
      </c>
      <c r="J41" s="74">
        <f t="shared" si="4"/>
        <v>0</v>
      </c>
      <c r="K41" s="74">
        <f t="shared" si="4"/>
        <v>165399</v>
      </c>
      <c r="L41" s="64">
        <f>IFERROR(F41/G41-1,"n/a")</f>
        <v>0.39318428401188132</v>
      </c>
      <c r="M41" s="64">
        <f>IFERROR(F41/H41-1,"n/a")</f>
        <v>1.5755739874557126</v>
      </c>
      <c r="N41" s="64">
        <f>IFERROR(F41/I41-1,"n/a")</f>
        <v>11.798333401413341</v>
      </c>
      <c r="O41" s="64" t="str">
        <f>IFERROR(F41/J41-1,"n/a")</f>
        <v>n/a</v>
      </c>
      <c r="P41" s="60">
        <f>IFERROR(F41/K41-1,"n/a")</f>
        <v>0.89430407680820312</v>
      </c>
      <c r="Q41" s="74">
        <f>'May-24'!Q41+F41</f>
        <v>633036</v>
      </c>
      <c r="R41" s="74">
        <f>'May-24'!R41+G41</f>
        <v>493323</v>
      </c>
      <c r="S41" s="74">
        <f>'May-24'!S41+H41</f>
        <v>264054</v>
      </c>
      <c r="T41" s="74">
        <f>'May-24'!T41+I41</f>
        <v>54964</v>
      </c>
      <c r="U41" s="74">
        <f>'May-24'!U41+J41</f>
        <v>0</v>
      </c>
      <c r="V41" s="74">
        <f>'May-24'!V41+K41</f>
        <v>478129</v>
      </c>
      <c r="W41" s="120">
        <f>IFERROR(Q41/R41-1,"n/a")</f>
        <v>0.28320795908562957</v>
      </c>
      <c r="X41" s="120">
        <f>IFERROR(R41/S41-1,"n/a")</f>
        <v>0.86826558204003734</v>
      </c>
      <c r="Y41" s="120">
        <f>IFERROR(R41/T41-1,"n/a")</f>
        <v>7.9753838876355427</v>
      </c>
      <c r="Z41" s="120" t="str">
        <f>IFERROR(R41/U41-1,"n/a")</f>
        <v>n/a</v>
      </c>
      <c r="AA41" s="121">
        <f>IFERROR(R41/V41-1,"n/a")</f>
        <v>3.1778034798140231E-2</v>
      </c>
      <c r="AB41" s="149"/>
      <c r="AC41" s="89">
        <v>1012510</v>
      </c>
      <c r="AD41" s="89">
        <v>327926</v>
      </c>
      <c r="AE41" s="84">
        <v>80778</v>
      </c>
      <c r="AF41" s="78">
        <v>1361671</v>
      </c>
      <c r="AH41" s="123"/>
    </row>
    <row r="42" spans="1:34" s="124" customFormat="1" ht="10.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9"/>
      <c r="AC42" s="90"/>
      <c r="AD42" s="90"/>
      <c r="AE42" s="44"/>
      <c r="AF42" s="79"/>
      <c r="AH42" s="123"/>
    </row>
    <row r="43" spans="1:34" s="124" customFormat="1" ht="10.5">
      <c r="A43" s="123"/>
      <c r="B43" s="123"/>
      <c r="C43" s="33"/>
      <c r="D43" s="26" t="s">
        <v>5</v>
      </c>
      <c r="E43" s="32"/>
      <c r="F43" s="74">
        <f t="shared" ref="F43:K44" si="5">F19</f>
        <v>96</v>
      </c>
      <c r="G43" s="74">
        <f t="shared" si="5"/>
        <v>87</v>
      </c>
      <c r="H43" s="74">
        <f t="shared" si="5"/>
        <v>91</v>
      </c>
      <c r="I43" s="74">
        <f t="shared" si="5"/>
        <v>0</v>
      </c>
      <c r="J43" s="74">
        <f t="shared" si="5"/>
        <v>0</v>
      </c>
      <c r="K43" s="74">
        <f t="shared" si="5"/>
        <v>42</v>
      </c>
      <c r="L43" s="64">
        <f>IFERROR(F43/G43-1,"n/a")</f>
        <v>0.10344827586206895</v>
      </c>
      <c r="M43" s="64">
        <f>IFERROR(F43/H43-1,"n/a")</f>
        <v>5.4945054945054972E-2</v>
      </c>
      <c r="N43" s="64" t="str">
        <f>IFERROR(F43/I43-1,"n/a")</f>
        <v>n/a</v>
      </c>
      <c r="O43" s="64" t="str">
        <f>IFERROR(F43/J43-1,"n/a")</f>
        <v>n/a</v>
      </c>
      <c r="P43" s="60">
        <f>IFERROR(F43/K43-1,"n/a")</f>
        <v>1.2857142857142856</v>
      </c>
      <c r="Q43" s="74">
        <f>'May-24'!Q43+F43</f>
        <v>239</v>
      </c>
      <c r="R43" s="74">
        <f>'May-24'!R43+G43</f>
        <v>233</v>
      </c>
      <c r="S43" s="74">
        <f>'May-24'!S43+H43</f>
        <v>217</v>
      </c>
      <c r="T43" s="74">
        <f>'May-24'!T43+I43</f>
        <v>3</v>
      </c>
      <c r="U43" s="74">
        <f>'May-24'!U43+J43</f>
        <v>0</v>
      </c>
      <c r="V43" s="74">
        <f>'May-24'!V43+K43</f>
        <v>100</v>
      </c>
      <c r="W43" s="120">
        <f>IFERROR(Q43/R43-1,"n/a")</f>
        <v>2.5751072961373467E-2</v>
      </c>
      <c r="X43" s="120">
        <f>IFERROR(R43/S43-1,"n/a")</f>
        <v>7.3732718894009119E-2</v>
      </c>
      <c r="Y43" s="120">
        <f>IFERROR(R43/T43-1,"n/a")</f>
        <v>76.666666666666671</v>
      </c>
      <c r="Z43" s="120" t="str">
        <f>IFERROR(R43/U43-1,"n/a")</f>
        <v>n/a</v>
      </c>
      <c r="AA43" s="121">
        <f>IFERROR(R43/V43-1,"n/a")</f>
        <v>1.33</v>
      </c>
      <c r="AB43" s="149"/>
      <c r="AC43" s="89">
        <v>669</v>
      </c>
      <c r="AD43" s="89">
        <v>59</v>
      </c>
      <c r="AE43" s="70">
        <v>9</v>
      </c>
      <c r="AF43" s="78">
        <v>287</v>
      </c>
      <c r="AH43" s="123"/>
    </row>
    <row r="44" spans="1:34" s="124" customFormat="1" ht="10.5">
      <c r="A44" s="123"/>
      <c r="B44" s="123"/>
      <c r="C44" s="33"/>
      <c r="D44" s="26" t="s">
        <v>11</v>
      </c>
      <c r="E44" s="32"/>
      <c r="F44" s="74">
        <f t="shared" si="5"/>
        <v>202142</v>
      </c>
      <c r="G44" s="74">
        <f t="shared" si="5"/>
        <v>169314</v>
      </c>
      <c r="H44" s="74">
        <f t="shared" si="5"/>
        <v>118355</v>
      </c>
      <c r="I44" s="74">
        <f t="shared" si="5"/>
        <v>0</v>
      </c>
      <c r="J44" s="74">
        <f t="shared" si="5"/>
        <v>2213</v>
      </c>
      <c r="K44" s="74">
        <f t="shared" si="5"/>
        <v>77859</v>
      </c>
      <c r="L44" s="64">
        <f>IFERROR(F44/G44-1,"n/a")</f>
        <v>0.19388827858298785</v>
      </c>
      <c r="M44" s="64">
        <f>IFERROR(F44/H44-1,"n/a")</f>
        <v>0.70792953402898062</v>
      </c>
      <c r="N44" s="64" t="str">
        <f>IFERROR(F44/I44-1,"n/a")</f>
        <v>n/a</v>
      </c>
      <c r="O44" s="64">
        <f>IFERROR(F44/J44-1,"n/a")</f>
        <v>90.342973339358338</v>
      </c>
      <c r="P44" s="60">
        <f>IFERROR(F44/K44-1,"n/a")</f>
        <v>1.596257336980953</v>
      </c>
      <c r="Q44" s="74">
        <f>'May-24'!Q44+F44</f>
        <v>434892</v>
      </c>
      <c r="R44" s="74">
        <f>'May-24'!R44+G44</f>
        <v>372934</v>
      </c>
      <c r="S44" s="74">
        <f>'May-24'!S44+H44</f>
        <v>239506</v>
      </c>
      <c r="T44" s="74">
        <f>'May-24'!T44+I44</f>
        <v>0</v>
      </c>
      <c r="U44" s="74">
        <f>'May-24'!U44+J44</f>
        <v>2213</v>
      </c>
      <c r="V44" s="74">
        <f>'May-24'!V44+K44</f>
        <v>180298</v>
      </c>
      <c r="W44" s="120">
        <f>IFERROR(Q44/R44-1,"n/a")</f>
        <v>0.16613663543683344</v>
      </c>
      <c r="X44" s="120">
        <f>IFERROR(R44/S44-1,"n/a")</f>
        <v>0.55709669068833345</v>
      </c>
      <c r="Y44" s="120" t="str">
        <f>IFERROR(R44/T44-1,"n/a")</f>
        <v>n/a</v>
      </c>
      <c r="Z44" s="120">
        <f>IFERROR(R44/U44-1,"n/a")</f>
        <v>167.51965657478536</v>
      </c>
      <c r="AA44" s="121">
        <f>IFERROR(R44/V44-1,"n/a")</f>
        <v>1.068431152869139</v>
      </c>
      <c r="AB44" s="149"/>
      <c r="AC44" s="82">
        <v>905256</v>
      </c>
      <c r="AD44" s="82">
        <v>20626</v>
      </c>
      <c r="AE44" s="84">
        <v>10047</v>
      </c>
      <c r="AF44" s="78">
        <v>581199</v>
      </c>
      <c r="AH44" s="123"/>
    </row>
    <row r="45" spans="1:34" s="124" customFormat="1" ht="10.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9"/>
      <c r="AC45" s="90"/>
      <c r="AD45" s="90"/>
      <c r="AE45" s="44"/>
      <c r="AF45" s="79"/>
      <c r="AH45" s="123"/>
    </row>
    <row r="46" spans="1:34" s="124" customFormat="1" ht="10.5">
      <c r="A46" s="123"/>
      <c r="B46" s="123"/>
      <c r="C46" s="33"/>
      <c r="D46" s="26" t="s">
        <v>5</v>
      </c>
      <c r="E46" s="34"/>
      <c r="F46" s="74">
        <f t="shared" ref="F46:K47" si="6">F22</f>
        <v>96</v>
      </c>
      <c r="G46" s="74">
        <f t="shared" si="6"/>
        <v>88</v>
      </c>
      <c r="H46" s="74">
        <f t="shared" si="6"/>
        <v>69</v>
      </c>
      <c r="I46" s="74">
        <f t="shared" si="6"/>
        <v>4</v>
      </c>
      <c r="J46" s="74">
        <f t="shared" si="6"/>
        <v>0</v>
      </c>
      <c r="K46" s="74">
        <f t="shared" si="6"/>
        <v>70</v>
      </c>
      <c r="L46" s="64">
        <f>IFERROR(F46/G46-1,"n/a")</f>
        <v>9.0909090909090828E-2</v>
      </c>
      <c r="M46" s="64">
        <f>IFERROR(F46/H46-1,"n/a")</f>
        <v>0.39130434782608692</v>
      </c>
      <c r="N46" s="64">
        <f>IFERROR(F46/I46-1,"n/a")</f>
        <v>23</v>
      </c>
      <c r="O46" s="64" t="str">
        <f>IFERROR(F46/J46-1,"n/a")</f>
        <v>n/a</v>
      </c>
      <c r="P46" s="60">
        <f>IFERROR(F46/K46-1,"n/a")</f>
        <v>0.37142857142857144</v>
      </c>
      <c r="Q46" s="74">
        <f>'May-24'!Q46+F46</f>
        <v>437</v>
      </c>
      <c r="R46" s="74">
        <f>'May-24'!R46+G46</f>
        <v>409</v>
      </c>
      <c r="S46" s="74">
        <f>'May-24'!S46+H46</f>
        <v>276</v>
      </c>
      <c r="T46" s="74">
        <f>'May-24'!T46+I46</f>
        <v>4</v>
      </c>
      <c r="U46" s="74">
        <f>'May-24'!U46+J46</f>
        <v>0</v>
      </c>
      <c r="V46" s="74">
        <f>'May-24'!V46+K46</f>
        <v>273</v>
      </c>
      <c r="W46" s="120">
        <f>IFERROR(Q46/R46-1,"n/a")</f>
        <v>6.8459657701711585E-2</v>
      </c>
      <c r="X46" s="120">
        <f>IFERROR(R46/S46-1,"n/a")</f>
        <v>0.48188405797101441</v>
      </c>
      <c r="Y46" s="120">
        <f>IFERROR(R46/T46-1,"n/a")</f>
        <v>101.25</v>
      </c>
      <c r="Z46" s="120" t="str">
        <f>IFERROR(R46/U46-1,"n/a")</f>
        <v>n/a</v>
      </c>
      <c r="AA46" s="121">
        <f>IFERROR(R46/V46-1,"n/a")</f>
        <v>0.49816849816849818</v>
      </c>
      <c r="AB46" s="149"/>
      <c r="AC46" s="89">
        <v>1129</v>
      </c>
      <c r="AD46" s="89">
        <v>336</v>
      </c>
      <c r="AE46" s="84">
        <v>43</v>
      </c>
      <c r="AF46" s="78">
        <v>781</v>
      </c>
      <c r="AH46" s="123"/>
    </row>
    <row r="47" spans="1:34" s="124" customFormat="1" ht="10.5">
      <c r="A47" s="123"/>
      <c r="B47" s="123"/>
      <c r="C47" s="33"/>
      <c r="D47" s="26" t="s">
        <v>11</v>
      </c>
      <c r="E47" s="32"/>
      <c r="F47" s="74">
        <f t="shared" si="6"/>
        <v>383585</v>
      </c>
      <c r="G47" s="74">
        <f t="shared" si="6"/>
        <v>334459</v>
      </c>
      <c r="H47" s="74">
        <f t="shared" si="6"/>
        <v>183895</v>
      </c>
      <c r="I47" s="74">
        <f t="shared" si="6"/>
        <v>4923</v>
      </c>
      <c r="J47" s="74">
        <f t="shared" si="6"/>
        <v>0</v>
      </c>
      <c r="K47" s="74">
        <f t="shared" si="6"/>
        <v>275367</v>
      </c>
      <c r="L47" s="64">
        <f>IFERROR(F47/G47-1,"n/a")</f>
        <v>0.14688197955504267</v>
      </c>
      <c r="M47" s="64">
        <f>IFERROR(F47/H47-1,"n/a")</f>
        <v>1.085891405421572</v>
      </c>
      <c r="N47" s="64">
        <f>IFERROR(F47/I47-1,"n/a")</f>
        <v>76.91692057688401</v>
      </c>
      <c r="O47" s="64" t="str">
        <f>IFERROR(F47/J47-1,"n/a")</f>
        <v>n/a</v>
      </c>
      <c r="P47" s="60">
        <f>IFERROR(F47/K47-1,"n/a")</f>
        <v>0.39299552960231265</v>
      </c>
      <c r="Q47" s="74">
        <f>'May-24'!Q47+F47</f>
        <v>1244351</v>
      </c>
      <c r="R47" s="74">
        <f>'May-24'!R47+G47</f>
        <v>1077478</v>
      </c>
      <c r="S47" s="74">
        <f>'May-24'!S47+H47</f>
        <v>473633</v>
      </c>
      <c r="T47" s="74">
        <f>'May-24'!T47+I47</f>
        <v>4923</v>
      </c>
      <c r="U47" s="74">
        <f>'May-24'!U47+J47</f>
        <v>0</v>
      </c>
      <c r="V47" s="74">
        <f>'May-24'!V47+K47</f>
        <v>788552</v>
      </c>
      <c r="W47" s="120">
        <f>IFERROR(Q47/R47-1,"n/a")</f>
        <v>0.15487369579703714</v>
      </c>
      <c r="X47" s="120">
        <f>IFERROR(R47/S47-1,"n/a")</f>
        <v>1.2749217220928442</v>
      </c>
      <c r="Y47" s="120">
        <f>IFERROR(R47/T47-1,"n/a")</f>
        <v>217.86613853341458</v>
      </c>
      <c r="Z47" s="120" t="str">
        <f>IFERROR(R47/U47-1,"n/a")</f>
        <v>n/a</v>
      </c>
      <c r="AA47" s="121">
        <f>IFERROR(R47/V47-1,"n/a")</f>
        <v>0.3664006939301403</v>
      </c>
      <c r="AB47" s="149"/>
      <c r="AC47" s="82">
        <v>2932981</v>
      </c>
      <c r="AD47" s="82">
        <v>533563</v>
      </c>
      <c r="AE47" s="84">
        <v>140552</v>
      </c>
      <c r="AF47" s="78">
        <v>2441594</v>
      </c>
      <c r="AH47" s="123"/>
    </row>
    <row r="48" spans="1:34" s="124" customFormat="1" ht="10.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9"/>
      <c r="AC48" s="90"/>
      <c r="AD48" s="90"/>
      <c r="AE48" s="44"/>
      <c r="AF48" s="79"/>
      <c r="AH48" s="123"/>
    </row>
    <row r="49" spans="3:34" s="124" customFormat="1" ht="10.5">
      <c r="C49" s="33"/>
      <c r="D49" s="26" t="s">
        <v>5</v>
      </c>
      <c r="E49" s="32"/>
      <c r="F49" s="74">
        <f t="shared" ref="F49:K50" si="7">F25</f>
        <v>2</v>
      </c>
      <c r="G49" s="74">
        <f t="shared" si="7"/>
        <v>4</v>
      </c>
      <c r="H49" s="74">
        <f t="shared" si="7"/>
        <v>1</v>
      </c>
      <c r="I49" s="74">
        <f t="shared" si="7"/>
        <v>0</v>
      </c>
      <c r="J49" s="74">
        <f t="shared" si="7"/>
        <v>0</v>
      </c>
      <c r="K49" s="74">
        <f t="shared" si="7"/>
        <v>5</v>
      </c>
      <c r="L49" s="64">
        <f>IFERROR(F49/G49-1,"n/a")</f>
        <v>-0.5</v>
      </c>
      <c r="M49" s="64">
        <f>IFERROR(F49/H49-1,"n/a")</f>
        <v>1</v>
      </c>
      <c r="N49" s="64" t="str">
        <f>IFERROR(F49/I49-1,"n/a")</f>
        <v>n/a</v>
      </c>
      <c r="O49" s="64" t="str">
        <f>IFERROR(F49/J49-1,"n/a")</f>
        <v>n/a</v>
      </c>
      <c r="P49" s="60">
        <f>IFERROR(F49/K49-1,"n/a")</f>
        <v>-0.6</v>
      </c>
      <c r="Q49" s="74">
        <f>'May-24'!Q49+F49</f>
        <v>5</v>
      </c>
      <c r="R49" s="74">
        <f>'May-24'!R49+G49</f>
        <v>8</v>
      </c>
      <c r="S49" s="74">
        <f>'May-24'!S49+H49</f>
        <v>2</v>
      </c>
      <c r="T49" s="74">
        <f>'May-24'!T49+I49</f>
        <v>0</v>
      </c>
      <c r="U49" s="74">
        <f>'May-24'!U49+J49</f>
        <v>0</v>
      </c>
      <c r="V49" s="74">
        <f>'May-24'!V49+K49</f>
        <v>8</v>
      </c>
      <c r="W49" s="120">
        <f t="shared" ref="W49:X52" si="8">IFERROR(Q49/R49-1,"n/a")</f>
        <v>-0.375</v>
      </c>
      <c r="X49" s="120">
        <f t="shared" si="8"/>
        <v>3</v>
      </c>
      <c r="Y49" s="120" t="str">
        <f>IFERROR(R49/T49-1,"n/a")</f>
        <v>n/a</v>
      </c>
      <c r="Z49" s="120" t="str">
        <f>IFERROR(R49/U49-1,"n/a")</f>
        <v>n/a</v>
      </c>
      <c r="AA49" s="121">
        <f>IFERROR(R49/V49-1,"n/a")</f>
        <v>0</v>
      </c>
      <c r="AB49" s="149"/>
      <c r="AC49" s="89">
        <v>9</v>
      </c>
      <c r="AD49" s="68">
        <v>0</v>
      </c>
      <c r="AE49" s="68">
        <v>0</v>
      </c>
      <c r="AF49" s="78">
        <v>16</v>
      </c>
      <c r="AH49" s="123"/>
    </row>
    <row r="50" spans="3:34" s="124" customFormat="1" ht="10.5">
      <c r="C50" s="33"/>
      <c r="D50" s="26" t="s">
        <v>11</v>
      </c>
      <c r="E50" s="32"/>
      <c r="F50" s="74">
        <f t="shared" si="7"/>
        <v>6222</v>
      </c>
      <c r="G50" s="74">
        <f t="shared" si="7"/>
        <v>9205</v>
      </c>
      <c r="H50" s="74">
        <f t="shared" si="7"/>
        <v>2226</v>
      </c>
      <c r="I50" s="74">
        <f t="shared" si="7"/>
        <v>0</v>
      </c>
      <c r="J50" s="74">
        <f t="shared" si="7"/>
        <v>0</v>
      </c>
      <c r="K50" s="74">
        <f t="shared" si="7"/>
        <v>6817</v>
      </c>
      <c r="L50" s="64">
        <f>IFERROR(F50/G50-1,"n/a")</f>
        <v>-0.32406300923411191</v>
      </c>
      <c r="M50" s="64">
        <f>IFERROR(F50/H50-1,"n/a")</f>
        <v>1.7951482479784366</v>
      </c>
      <c r="N50" s="64" t="str">
        <f>IFERROR(F50/I50-1,"n/a")</f>
        <v>n/a</v>
      </c>
      <c r="O50" s="64" t="str">
        <f>IFERROR(F50/J50-1,"n/a")</f>
        <v>n/a</v>
      </c>
      <c r="P50" s="60">
        <f>IFERROR(F50/K50-1,"n/a")</f>
        <v>-8.7281795511221949E-2</v>
      </c>
      <c r="Q50" s="74">
        <f>'May-24'!Q50+F50</f>
        <v>18659</v>
      </c>
      <c r="R50" s="74">
        <f>'May-24'!R50+G50</f>
        <v>13587</v>
      </c>
      <c r="S50" s="74">
        <f>'May-24'!S50+H50</f>
        <v>3151</v>
      </c>
      <c r="T50" s="74">
        <f>'May-24'!T50+I50</f>
        <v>0</v>
      </c>
      <c r="U50" s="74">
        <f>'May-24'!U50+J50</f>
        <v>0</v>
      </c>
      <c r="V50" s="74">
        <f>'May-24'!V50+K50</f>
        <v>10227</v>
      </c>
      <c r="W50" s="120">
        <f t="shared" si="8"/>
        <v>0.37329800544638259</v>
      </c>
      <c r="X50" s="120">
        <f t="shared" si="8"/>
        <v>3.3119644557283401</v>
      </c>
      <c r="Y50" s="120" t="str">
        <f>IFERROR(R50/T50-1,"n/a")</f>
        <v>n/a</v>
      </c>
      <c r="Z50" s="120" t="str">
        <f>IFERROR(R50/U50-1,"n/a")</f>
        <v>n/a</v>
      </c>
      <c r="AA50" s="121">
        <f>IFERROR(R50/V50-1,"n/a")</f>
        <v>0.32854209445585214</v>
      </c>
      <c r="AB50" s="149"/>
      <c r="AC50" s="82">
        <v>15637</v>
      </c>
      <c r="AD50" s="68">
        <v>0</v>
      </c>
      <c r="AE50" s="68">
        <v>0</v>
      </c>
      <c r="AF50" s="78">
        <v>20248</v>
      </c>
      <c r="AH50" s="123"/>
    </row>
    <row r="51" spans="3:34" s="124" customFormat="1" ht="10.9" thickBot="1">
      <c r="C51" s="35" t="s">
        <v>12</v>
      </c>
      <c r="D51" s="36"/>
      <c r="E51" s="37"/>
      <c r="F51" s="75">
        <f>F37+F40+F43+F46+F49</f>
        <v>459</v>
      </c>
      <c r="G51" s="75">
        <f>G37+G40+G43+G46+G49</f>
        <v>347</v>
      </c>
      <c r="H51" s="75">
        <f t="shared" ref="H51:K52" si="9">H37+H40+H43+H46+H49</f>
        <v>327</v>
      </c>
      <c r="I51" s="75">
        <f t="shared" si="9"/>
        <v>21</v>
      </c>
      <c r="J51" s="75">
        <f t="shared" si="9"/>
        <v>0</v>
      </c>
      <c r="K51" s="75">
        <f t="shared" si="9"/>
        <v>278</v>
      </c>
      <c r="L51" s="66">
        <f>IFERROR(F51/G51-1,"n/a")</f>
        <v>0.32276657060518743</v>
      </c>
      <c r="M51" s="66">
        <f>IFERROR(F51/H51-1,"n/a")</f>
        <v>0.40366972477064222</v>
      </c>
      <c r="N51" s="66">
        <f>IFERROR(F51/I51-1,"n/a")</f>
        <v>20.857142857142858</v>
      </c>
      <c r="O51" s="66" t="str">
        <f>IFERROR(F51/J51-1,"n/a")</f>
        <v>n/a</v>
      </c>
      <c r="P51" s="62">
        <f>IFERROR(F51/K51-1,"n/a")</f>
        <v>0.65107913669064743</v>
      </c>
      <c r="Q51" s="75">
        <f t="shared" ref="Q51:V52" si="10">Q37+Q40+Q43+Q46+Q49</f>
        <v>1435</v>
      </c>
      <c r="R51" s="75">
        <f t="shared" si="10"/>
        <v>1162</v>
      </c>
      <c r="S51" s="75">
        <f>S37+S40+S43+S46+S49</f>
        <v>1007</v>
      </c>
      <c r="T51" s="75">
        <f t="shared" si="10"/>
        <v>46</v>
      </c>
      <c r="U51" s="75">
        <f t="shared" si="10"/>
        <v>42</v>
      </c>
      <c r="V51" s="75">
        <f t="shared" si="10"/>
        <v>883</v>
      </c>
      <c r="W51" s="66">
        <f t="shared" si="8"/>
        <v>0.23493975903614461</v>
      </c>
      <c r="X51" s="66">
        <f t="shared" si="8"/>
        <v>0.15392254220456802</v>
      </c>
      <c r="Y51" s="66">
        <f>IFERROR(R51/T51-1,"n/a")</f>
        <v>24.260869565217391</v>
      </c>
      <c r="Z51" s="66">
        <f t="shared" ref="Z51:Z52" si="11">IFERROR(R51/U51-1,"n/a")</f>
        <v>26.666666666666668</v>
      </c>
      <c r="AA51" s="62">
        <f>IFERROR(R51/V51-1,"n/a")</f>
        <v>0.31596828992072479</v>
      </c>
      <c r="AB51" s="66"/>
      <c r="AC51" s="46">
        <f t="shared" ref="AC51:AE52" si="12">AC37+AC40+AC43+AC46+AC49</f>
        <v>3856</v>
      </c>
      <c r="AD51" s="46">
        <f t="shared" si="12"/>
        <v>1673</v>
      </c>
      <c r="AE51" s="46">
        <f t="shared" si="12"/>
        <v>669</v>
      </c>
      <c r="AF51" s="80">
        <f>AF37+AF40+AF43+AF46+AF49</f>
        <v>3241</v>
      </c>
      <c r="AH51" s="123"/>
    </row>
    <row r="52" spans="3:34" s="124" customFormat="1" ht="11.25" thickTop="1" thickBot="1">
      <c r="C52" s="38" t="s">
        <v>13</v>
      </c>
      <c r="D52" s="39"/>
      <c r="E52" s="40"/>
      <c r="F52" s="76">
        <f>F38+F41+F44+F47+F50</f>
        <v>1460351</v>
      </c>
      <c r="G52" s="76">
        <f>G38+G41+G44+G47+G50</f>
        <v>1097755</v>
      </c>
      <c r="H52" s="76">
        <f t="shared" si="9"/>
        <v>677800</v>
      </c>
      <c r="I52" s="76">
        <f t="shared" si="9"/>
        <v>29404</v>
      </c>
      <c r="J52" s="76">
        <f t="shared" si="9"/>
        <v>2213</v>
      </c>
      <c r="K52" s="76">
        <f t="shared" si="9"/>
        <v>828495</v>
      </c>
      <c r="L52" s="67">
        <f>IFERROR(F52/G52-1,"n/a")</f>
        <v>0.33030685353289213</v>
      </c>
      <c r="M52" s="67">
        <f>IFERROR(F52/H52-1,"n/a")</f>
        <v>1.1545455886692237</v>
      </c>
      <c r="N52" s="67">
        <f>IFERROR(F52/I52-1,"n/a")</f>
        <v>48.665045572031019</v>
      </c>
      <c r="O52" s="67">
        <f>IFERROR(F52/J52-1,"n/a")</f>
        <v>658.89652056032537</v>
      </c>
      <c r="P52" s="63">
        <f>IFERROR(F52/K52-1,"n/a")</f>
        <v>0.76265517595157495</v>
      </c>
      <c r="Q52" s="76">
        <f t="shared" si="10"/>
        <v>4117288</v>
      </c>
      <c r="R52" s="76">
        <f t="shared" si="10"/>
        <v>3120200</v>
      </c>
      <c r="S52" s="76">
        <f t="shared" si="10"/>
        <v>1764775</v>
      </c>
      <c r="T52" s="76">
        <f t="shared" si="10"/>
        <v>59887</v>
      </c>
      <c r="U52" s="76">
        <f t="shared" si="10"/>
        <v>2213</v>
      </c>
      <c r="V52" s="76">
        <f t="shared" si="10"/>
        <v>2457357</v>
      </c>
      <c r="W52" s="67">
        <f t="shared" si="8"/>
        <v>0.3195590026280366</v>
      </c>
      <c r="X52" s="67">
        <f t="shared" si="8"/>
        <v>0.76804408494000653</v>
      </c>
      <c r="Y52" s="118">
        <f>IFERROR(R52/T52-1,"n/a")</f>
        <v>51.101457745420539</v>
      </c>
      <c r="Z52" s="118">
        <f t="shared" si="11"/>
        <v>1408.9412562132852</v>
      </c>
      <c r="AA52" s="119">
        <f>IFERROR(R52/V52-1,"n/a")</f>
        <v>0.26973817805064537</v>
      </c>
      <c r="AB52" s="118"/>
      <c r="AC52" s="47">
        <f t="shared" si="12"/>
        <v>9237323</v>
      </c>
      <c r="AD52" s="47">
        <f t="shared" si="12"/>
        <v>2410085</v>
      </c>
      <c r="AE52" s="47">
        <f t="shared" si="12"/>
        <v>1324261</v>
      </c>
      <c r="AF52" s="81">
        <f>AF38+AF41+AF44+AF47+AF50</f>
        <v>8638971</v>
      </c>
      <c r="AH52" s="123"/>
    </row>
    <row r="53" spans="3:34" s="124" customFormat="1" ht="10.9" thickTop="1">
      <c r="AH53" s="123"/>
    </row>
    <row r="54" spans="3:34" s="124" customFormat="1" ht="10.5">
      <c r="S54" s="132"/>
      <c r="T54" s="132"/>
      <c r="U54" s="132"/>
      <c r="V54" s="132"/>
      <c r="AH54" s="123"/>
    </row>
    <row r="55" spans="3:34" ht="14.25">
      <c r="S55" s="111"/>
      <c r="T55" s="111"/>
      <c r="U55" s="111"/>
      <c r="V55" s="111"/>
      <c r="AH55" s="9"/>
    </row>
    <row r="56" spans="3:34" ht="14.25">
      <c r="S56" s="111"/>
      <c r="T56" s="111"/>
      <c r="U56" s="111"/>
      <c r="V56" s="111"/>
      <c r="AH56" s="9"/>
    </row>
    <row r="57" spans="3:34" ht="14.25">
      <c r="S57" s="111"/>
      <c r="T57" s="111"/>
      <c r="U57" s="111"/>
      <c r="V57" s="111"/>
      <c r="AH57" s="9"/>
    </row>
    <row r="58" spans="3:34" ht="14.25">
      <c r="AH58" s="9"/>
    </row>
    <row r="59" spans="3:34" ht="14.25">
      <c r="AH59" s="9"/>
    </row>
    <row r="60" spans="3:34" ht="14.2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DF761-5CA8-4199-AE44-F4598AE6E0BB}">
  <dimension ref="A1:AH66"/>
  <sheetViews>
    <sheetView showGridLines="0" topLeftCell="B4" zoomScale="75" zoomScaleNormal="75" workbookViewId="0">
      <selection activeCell="E53" sqref="E53"/>
    </sheetView>
  </sheetViews>
  <sheetFormatPr defaultColWidth="0" defaultRowHeight="0" customHeight="1" zeroHeight="1"/>
  <cols>
    <col min="1" max="2" width="4.1328125" customWidth="1"/>
    <col min="3" max="3" width="3.73046875" customWidth="1"/>
    <col min="4" max="4" width="8.86328125" customWidth="1"/>
    <col min="5" max="6" width="13" customWidth="1"/>
    <col min="7" max="7" width="11.1328125" bestFit="1" customWidth="1"/>
    <col min="8" max="8" width="10.265625" bestFit="1" customWidth="1"/>
    <col min="9" max="10" width="8.86328125" customWidth="1"/>
    <col min="11" max="11" width="10.265625" bestFit="1" customWidth="1"/>
    <col min="12" max="12" width="8" customWidth="1"/>
    <col min="13" max="13" width="8.86328125" bestFit="1" customWidth="1"/>
    <col min="14" max="16" width="8" customWidth="1"/>
    <col min="17" max="17" width="10.265625" bestFit="1" customWidth="1"/>
    <col min="18" max="18" width="12" bestFit="1" customWidth="1"/>
    <col min="19" max="19" width="11.59765625" bestFit="1" customWidth="1"/>
    <col min="20" max="20" width="10.3984375" bestFit="1" customWidth="1"/>
    <col min="21" max="21" width="11.59765625" bestFit="1" customWidth="1"/>
    <col min="22" max="22" width="11.73046875" bestFit="1" customWidth="1"/>
    <col min="23" max="23" width="9.1328125" bestFit="1" customWidth="1"/>
    <col min="24" max="24" width="8.86328125" bestFit="1" customWidth="1"/>
    <col min="25" max="25" width="8.86328125" customWidth="1"/>
    <col min="26" max="26" width="9" bestFit="1" customWidth="1"/>
    <col min="27" max="27" width="7.73046875" customWidth="1"/>
    <col min="28" max="28" width="10.265625" bestFit="1" customWidth="1"/>
    <col min="29" max="29" width="13.3984375" bestFit="1" customWidth="1"/>
    <col min="30" max="30" width="13.265625" bestFit="1" customWidth="1"/>
    <col min="31" max="31" width="12.86328125" bestFit="1" customWidth="1"/>
    <col min="32" max="32" width="15.3984375" bestFit="1" customWidth="1"/>
    <col min="33" max="33" width="11.265625" customWidth="1"/>
    <col min="34" max="34" width="3.3984375" customWidth="1"/>
    <col min="35" max="16384" width="8.86328125" hidden="1"/>
  </cols>
  <sheetData>
    <row r="1" spans="1:34" ht="14.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2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45458</v>
      </c>
      <c r="AG3" s="25"/>
      <c r="AH3" s="9"/>
    </row>
    <row r="4" spans="1:34" ht="15.75">
      <c r="A4" s="9"/>
      <c r="B4" s="11" t="s">
        <v>7</v>
      </c>
      <c r="C4" s="26"/>
      <c r="D4" s="93" t="s">
        <v>47</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4" t="str">
        <f>D4</f>
        <v>May</v>
      </c>
      <c r="G9" s="154"/>
      <c r="H9" s="154"/>
      <c r="I9" s="154"/>
      <c r="J9" s="154"/>
      <c r="K9" s="154"/>
      <c r="L9" s="154"/>
      <c r="M9" s="154"/>
      <c r="N9" s="154"/>
      <c r="O9" s="154"/>
      <c r="P9" s="155"/>
      <c r="Q9" s="156" t="str">
        <f>"January to "&amp; D4</f>
        <v>January to May</v>
      </c>
      <c r="R9" s="157"/>
      <c r="S9" s="157"/>
      <c r="T9" s="157"/>
      <c r="U9" s="157"/>
      <c r="V9" s="157"/>
      <c r="W9" s="157"/>
      <c r="X9" s="157"/>
      <c r="Y9" s="157"/>
      <c r="Z9" s="157"/>
      <c r="AA9" s="158"/>
      <c r="AB9" s="156" t="s">
        <v>57</v>
      </c>
      <c r="AC9" s="157"/>
      <c r="AD9" s="157"/>
      <c r="AE9" s="157"/>
      <c r="AF9" s="159"/>
      <c r="AG9" s="123"/>
      <c r="AH9" s="123"/>
    </row>
    <row r="10" spans="1:34" s="124" customFormat="1" ht="10.5">
      <c r="A10" s="123"/>
      <c r="B10" s="125"/>
      <c r="C10" s="29"/>
      <c r="D10" s="30"/>
      <c r="E10" s="30"/>
      <c r="F10" s="151"/>
      <c r="G10" s="152"/>
      <c r="H10" s="152"/>
      <c r="I10" s="152"/>
      <c r="J10" s="152"/>
      <c r="K10" s="152"/>
      <c r="L10" s="152"/>
      <c r="M10" s="152"/>
      <c r="N10" s="152"/>
      <c r="O10" s="152"/>
      <c r="P10" s="153"/>
      <c r="Q10" s="151"/>
      <c r="R10" s="152"/>
      <c r="S10" s="152"/>
      <c r="T10" s="152"/>
      <c r="U10" s="152"/>
      <c r="V10" s="152"/>
      <c r="W10" s="152"/>
      <c r="X10" s="152"/>
      <c r="Y10" s="152"/>
      <c r="Z10" s="152"/>
      <c r="AA10" s="153"/>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5">
      <c r="A13" s="123"/>
      <c r="B13" s="128"/>
      <c r="C13" s="33"/>
      <c r="D13" s="26" t="s">
        <v>5</v>
      </c>
      <c r="E13" s="32"/>
      <c r="F13" s="71">
        <v>160</v>
      </c>
      <c r="G13" s="71">
        <v>99</v>
      </c>
      <c r="H13" s="71">
        <v>83</v>
      </c>
      <c r="I13" s="71">
        <v>0</v>
      </c>
      <c r="J13" s="71">
        <v>0</v>
      </c>
      <c r="K13" s="71">
        <v>90</v>
      </c>
      <c r="L13" s="64">
        <f>IFERROR(F13/G13-1,"n/a")</f>
        <v>0.61616161616161613</v>
      </c>
      <c r="M13" s="64">
        <f>IFERROR(F13/H13-1,"n/a")</f>
        <v>0.92771084337349397</v>
      </c>
      <c r="N13" s="64" t="str">
        <f>IFERROR(F13/I13-1,"n/a")</f>
        <v>n/a</v>
      </c>
      <c r="O13" s="64" t="str">
        <f>IFERROR(F13/J13-1,"n/a")</f>
        <v>n/a</v>
      </c>
      <c r="P13" s="60">
        <f>IFERROR(F13/K13-1,"n/a")</f>
        <v>0.77777777777777768</v>
      </c>
      <c r="Q13" s="68">
        <f>'Apr-24'!Q13+F13</f>
        <v>1049</v>
      </c>
      <c r="R13" s="68">
        <f>'Apr-24'!R13+G13</f>
        <v>758</v>
      </c>
      <c r="S13" s="68">
        <f>'Apr-24'!S13+H13</f>
        <v>749</v>
      </c>
      <c r="T13" s="68">
        <f>'Apr-24'!T13+I13</f>
        <v>0</v>
      </c>
      <c r="U13" s="68">
        <f>'Apr-24'!U13+J13</f>
        <v>551</v>
      </c>
      <c r="V13" s="68">
        <f>'Apr-24'!V13+K13</f>
        <v>735</v>
      </c>
      <c r="W13" s="64">
        <f>IFERROR(Q13/R13-1,"n/a")</f>
        <v>0.38390501319261205</v>
      </c>
      <c r="X13" s="64">
        <f>IFERROR(Q13/S13-1,"n/a")</f>
        <v>0.4005340453938584</v>
      </c>
      <c r="Y13" s="64" t="str">
        <f>IFERROR(Q13/T13-1,"n/a")</f>
        <v>n/a</v>
      </c>
      <c r="Z13" s="64">
        <f>IFERROR(Q13/U13-1,"n/a")</f>
        <v>0.90381125226860259</v>
      </c>
      <c r="AA13" s="60">
        <f>IFERROR(Q13/V13-1,"n/a")</f>
        <v>0.42721088435374144</v>
      </c>
      <c r="AB13" s="68">
        <v>1630</v>
      </c>
      <c r="AC13" s="68">
        <v>1486</v>
      </c>
      <c r="AD13" s="68">
        <v>522</v>
      </c>
      <c r="AE13" s="68">
        <v>551</v>
      </c>
      <c r="AF13" s="135">
        <v>1591</v>
      </c>
      <c r="AG13" s="123"/>
      <c r="AH13" s="123"/>
    </row>
    <row r="14" spans="1:34" s="124" customFormat="1" ht="10.5">
      <c r="A14" s="123"/>
      <c r="B14" s="128"/>
      <c r="C14" s="33"/>
      <c r="D14" s="26" t="s">
        <v>11</v>
      </c>
      <c r="E14" s="32"/>
      <c r="F14" s="71">
        <v>572153</v>
      </c>
      <c r="G14" s="71">
        <v>353242</v>
      </c>
      <c r="H14" s="71">
        <v>234968</v>
      </c>
      <c r="I14" s="71">
        <v>0</v>
      </c>
      <c r="J14" s="71">
        <v>0</v>
      </c>
      <c r="K14" s="71">
        <v>303053</v>
      </c>
      <c r="L14" s="64">
        <f>IFERROR(F14/G14-1,"n/a")</f>
        <v>0.61971962563908023</v>
      </c>
      <c r="M14" s="64">
        <f>IFERROR(F14/H14-1,"n/a")</f>
        <v>1.4350251949201591</v>
      </c>
      <c r="N14" s="64" t="str">
        <f>IFERROR(F14/I14-1,"n/a")</f>
        <v>n/a</v>
      </c>
      <c r="O14" s="64" t="str">
        <f>IFERROR(F14/J14-1,"n/a")</f>
        <v>n/a</v>
      </c>
      <c r="P14" s="60">
        <f>IFERROR(F14/K14-1,"n/a")</f>
        <v>0.88796349153448406</v>
      </c>
      <c r="Q14" s="68">
        <f>'Apr-24'!Q14+F14</f>
        <v>3381506</v>
      </c>
      <c r="R14" s="68">
        <f>'Apr-24'!R14+G14</f>
        <v>2341177</v>
      </c>
      <c r="S14" s="68">
        <f>'Apr-24'!S14+H14</f>
        <v>1292414</v>
      </c>
      <c r="T14" s="68">
        <f>'Apr-24'!T14+I14</f>
        <v>0</v>
      </c>
      <c r="U14" s="68">
        <f>'Apr-24'!U14+J14</f>
        <v>1092884</v>
      </c>
      <c r="V14" s="68">
        <f>'Apr-24'!V14+K14</f>
        <v>2148202</v>
      </c>
      <c r="W14" s="64">
        <f>IFERROR(Q14/R14-1,"n/a")</f>
        <v>0.44436153268206557</v>
      </c>
      <c r="X14" s="64">
        <f>IFERROR(Q14/S14-1,"n/a")</f>
        <v>1.6164263154066729</v>
      </c>
      <c r="Y14" s="64" t="str">
        <f>IFERROR(Q14/T14-1,"n/a")</f>
        <v>n/a</v>
      </c>
      <c r="Z14" s="64">
        <f>IFERROR(Q14/U14-1,"n/a")</f>
        <v>2.0941124584127868</v>
      </c>
      <c r="AA14" s="60">
        <f>IFERROR(Q14/V14-1,"n/a")</f>
        <v>0.57410988352119596</v>
      </c>
      <c r="AB14" s="68">
        <v>5232537</v>
      </c>
      <c r="AC14" s="68">
        <v>3592413</v>
      </c>
      <c r="AD14" s="68">
        <v>768312</v>
      </c>
      <c r="AE14" s="68">
        <v>1092884</v>
      </c>
      <c r="AF14" s="135">
        <v>4592479</v>
      </c>
      <c r="AG14" s="123"/>
      <c r="AH14" s="123"/>
    </row>
    <row r="15" spans="1:34" s="124" customFormat="1" ht="10.5">
      <c r="A15" s="123"/>
      <c r="B15" s="128"/>
      <c r="C15" s="31" t="s">
        <v>132</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5">
      <c r="A16" s="123"/>
      <c r="B16" s="128"/>
      <c r="C16" s="33"/>
      <c r="D16" s="26" t="s">
        <v>5</v>
      </c>
      <c r="E16" s="32"/>
      <c r="F16" s="71">
        <v>92</v>
      </c>
      <c r="G16" s="71">
        <v>70</v>
      </c>
      <c r="H16" s="71">
        <v>71</v>
      </c>
      <c r="I16" s="71">
        <v>17</v>
      </c>
      <c r="J16" s="71">
        <v>0</v>
      </c>
      <c r="K16" s="71">
        <v>71</v>
      </c>
      <c r="L16" s="64">
        <f>IFERROR(F16/G16-1,"n/a")</f>
        <v>0.31428571428571428</v>
      </c>
      <c r="M16" s="64">
        <f>IFERROR(F16/H16-1,"n/a")</f>
        <v>0.29577464788732399</v>
      </c>
      <c r="N16" s="64">
        <f>IFERROR(F16/I16-1,"n/a")</f>
        <v>4.4117647058823533</v>
      </c>
      <c r="O16" s="64" t="str">
        <f>IFERROR(F16/J16-1,"n/a")</f>
        <v>n/a</v>
      </c>
      <c r="P16" s="60">
        <f>IFERROR(F16/K16-1,"n/a")</f>
        <v>0.29577464788732399</v>
      </c>
      <c r="Q16" s="68">
        <f>'Apr-24'!Q16+F16</f>
        <v>179</v>
      </c>
      <c r="R16" s="68">
        <f>'Apr-24'!R16+G16</f>
        <v>143</v>
      </c>
      <c r="S16" s="68">
        <f>'Apr-24'!S16+H16</f>
        <v>163</v>
      </c>
      <c r="T16" s="68">
        <f>'Apr-24'!T16+I16</f>
        <v>34</v>
      </c>
      <c r="U16" s="68">
        <f>'Apr-24'!U16+J16</f>
        <v>10</v>
      </c>
      <c r="V16" s="68">
        <f>'Apr-24'!V16+K16</f>
        <v>145</v>
      </c>
      <c r="W16" s="64">
        <f>IFERROR(Q16/R16-1,"n/a")</f>
        <v>0.25174825174825166</v>
      </c>
      <c r="X16" s="64">
        <f>IFERROR(Q16/S16-1,"n/a")</f>
        <v>9.8159509202454087E-2</v>
      </c>
      <c r="Y16" s="64">
        <f>IFERROR(Q16/T16-1,"n/a")</f>
        <v>4.2647058823529411</v>
      </c>
      <c r="Z16" s="64">
        <f>IFERROR(Q16/U16-1,"n/a")</f>
        <v>16.899999999999999</v>
      </c>
      <c r="AA16" s="60">
        <f>IFERROR(Q16/V16-1,"n/a")</f>
        <v>0.23448275862068968</v>
      </c>
      <c r="AB16" s="68">
        <v>575</v>
      </c>
      <c r="AC16" s="68">
        <v>572</v>
      </c>
      <c r="AD16" s="68">
        <v>202</v>
      </c>
      <c r="AE16" s="68">
        <v>54</v>
      </c>
      <c r="AF16" s="135">
        <v>586</v>
      </c>
      <c r="AG16" s="123"/>
      <c r="AH16" s="123"/>
    </row>
    <row r="17" spans="1:34" s="124" customFormat="1" ht="10.5">
      <c r="A17" s="123"/>
      <c r="B17" s="128"/>
      <c r="C17" s="33"/>
      <c r="D17" s="26" t="s">
        <v>11</v>
      </c>
      <c r="E17" s="32"/>
      <c r="F17" s="71">
        <v>195939</v>
      </c>
      <c r="G17" s="71">
        <v>161083</v>
      </c>
      <c r="H17" s="71">
        <v>82038</v>
      </c>
      <c r="I17" s="71">
        <v>24481</v>
      </c>
      <c r="J17" s="71">
        <v>0</v>
      </c>
      <c r="K17" s="71">
        <v>165399</v>
      </c>
      <c r="L17" s="64">
        <f>IFERROR(F17/G17-1,"n/a")</f>
        <v>0.21638534171824464</v>
      </c>
      <c r="M17" s="64">
        <f>IFERROR(F17/H17-1,"n/a")</f>
        <v>1.3883931836466026</v>
      </c>
      <c r="N17" s="64">
        <f>IFERROR(F17/I17-1,"n/a")</f>
        <v>7.0037171684163226</v>
      </c>
      <c r="O17" s="64" t="str">
        <f>IFERROR(F17/J17-1,"n/a")</f>
        <v>n/a</v>
      </c>
      <c r="P17" s="60">
        <f>IFERROR(F17/K17-1,"n/a")</f>
        <v>0.18464440534706972</v>
      </c>
      <c r="Q17" s="68">
        <f>'Apr-24'!Q17+F17</f>
        <v>448592</v>
      </c>
      <c r="R17" s="68">
        <f>'Apr-24'!R17+G17</f>
        <v>351486</v>
      </c>
      <c r="S17" s="68">
        <f>'Apr-24'!S17+H17</f>
        <v>178913</v>
      </c>
      <c r="T17" s="68">
        <f>'Apr-24'!T17+I17</f>
        <v>40586</v>
      </c>
      <c r="U17" s="68">
        <f>'Apr-24'!U17+J17</f>
        <v>41113</v>
      </c>
      <c r="V17" s="68">
        <f>'Apr-24'!V17+K17</f>
        <v>393104</v>
      </c>
      <c r="W17" s="64">
        <f>IFERROR(Q17/R17-1,"n/a")</f>
        <v>0.27627273917026574</v>
      </c>
      <c r="X17" s="64">
        <f>IFERROR(Q17/S17-1,"n/a")</f>
        <v>1.5073191998345563</v>
      </c>
      <c r="Y17" s="64">
        <f>IFERROR(Q17/T17-1,"n/a")</f>
        <v>10.05287537574533</v>
      </c>
      <c r="Z17" s="64">
        <f>IFERROR(Q17/U17-1,"n/a")</f>
        <v>9.9111959720769587</v>
      </c>
      <c r="AA17" s="60">
        <f>IFERROR(Q17/V17-1,"n/a")</f>
        <v>0.14115348610037048</v>
      </c>
      <c r="AB17" s="68">
        <v>1660685</v>
      </c>
      <c r="AC17" s="68">
        <v>965963</v>
      </c>
      <c r="AD17" s="68">
        <v>301521</v>
      </c>
      <c r="AE17" s="68">
        <v>70675</v>
      </c>
      <c r="AF17" s="135">
        <v>1400932</v>
      </c>
      <c r="AG17" s="123"/>
      <c r="AH17" s="123"/>
    </row>
    <row r="18" spans="1:34" s="124" customFormat="1" ht="10.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5">
      <c r="A19" s="123"/>
      <c r="B19" s="128"/>
      <c r="C19" s="33"/>
      <c r="D19" s="26" t="s">
        <v>5</v>
      </c>
      <c r="E19" s="32"/>
      <c r="F19" s="71">
        <v>91</v>
      </c>
      <c r="G19" s="71">
        <v>99</v>
      </c>
      <c r="H19" s="71">
        <v>91</v>
      </c>
      <c r="I19" s="71">
        <v>1</v>
      </c>
      <c r="J19" s="71">
        <v>0</v>
      </c>
      <c r="K19" s="71">
        <v>37</v>
      </c>
      <c r="L19" s="64">
        <f>IFERROR(F19/G19-1,"n/a")</f>
        <v>-8.0808080808080773E-2</v>
      </c>
      <c r="M19" s="64">
        <f>IFERROR(F19/H19-1,"n/a")</f>
        <v>0</v>
      </c>
      <c r="N19" s="64">
        <f>IFERROR(F19/I19-1,"n/a")</f>
        <v>90</v>
      </c>
      <c r="O19" s="64" t="str">
        <f>IFERROR(F19/J19-1,"n/a")</f>
        <v>n/a</v>
      </c>
      <c r="P19" s="60">
        <f>IFERROR(F19/K19-1,"n/a")</f>
        <v>1.4594594594594597</v>
      </c>
      <c r="Q19" s="68">
        <f>'Apr-24'!Q19+F19</f>
        <v>170</v>
      </c>
      <c r="R19" s="68">
        <f>'Apr-24'!R19+G19</f>
        <v>169</v>
      </c>
      <c r="S19" s="68">
        <f>'Apr-24'!S19+H19</f>
        <v>138</v>
      </c>
      <c r="T19" s="68">
        <f>'Apr-24'!T19+I19</f>
        <v>3</v>
      </c>
      <c r="U19" s="68">
        <f>'Apr-24'!U19+J19</f>
        <v>3</v>
      </c>
      <c r="V19" s="68">
        <f>'Apr-24'!V19+K19</f>
        <v>64</v>
      </c>
      <c r="W19" s="64">
        <f>IFERROR(Q19/R19-1,"n/a")</f>
        <v>5.9171597633136397E-3</v>
      </c>
      <c r="X19" s="64">
        <f>IFERROR(Q19/S19-1,"n/a")</f>
        <v>0.23188405797101441</v>
      </c>
      <c r="Y19" s="64">
        <f>IFERROR(Q19/T19-1,"n/a")</f>
        <v>55.666666666666664</v>
      </c>
      <c r="Z19" s="64">
        <f>IFERROR(Q19/U19-1,"n/a")</f>
        <v>55.666666666666664</v>
      </c>
      <c r="AA19" s="60">
        <f>IFERROR(Q19/V19-1,"n/a")</f>
        <v>1.65625</v>
      </c>
      <c r="AB19" s="68">
        <v>708</v>
      </c>
      <c r="AC19" s="68">
        <v>658</v>
      </c>
      <c r="AD19" s="68">
        <v>47</v>
      </c>
      <c r="AE19" s="68">
        <v>9</v>
      </c>
      <c r="AF19" s="135">
        <v>290</v>
      </c>
      <c r="AG19" s="123"/>
      <c r="AH19" s="123"/>
    </row>
    <row r="20" spans="1:34" s="124" customFormat="1" ht="10.5">
      <c r="A20" s="123"/>
      <c r="B20" s="128"/>
      <c r="C20" s="33"/>
      <c r="D20" s="26" t="s">
        <v>11</v>
      </c>
      <c r="E20" s="32"/>
      <c r="F20" s="71">
        <v>156895</v>
      </c>
      <c r="G20" s="71">
        <v>137318</v>
      </c>
      <c r="H20" s="71">
        <v>88575</v>
      </c>
      <c r="I20" s="71">
        <v>0</v>
      </c>
      <c r="J20" s="71">
        <v>0</v>
      </c>
      <c r="K20" s="71">
        <v>66376</v>
      </c>
      <c r="L20" s="64">
        <f>IFERROR(F20/G20-1,"n/a")</f>
        <v>0.14256688853609867</v>
      </c>
      <c r="M20" s="64">
        <f>IFERROR(F20/H20-1,"n/a")</f>
        <v>0.7713237369460908</v>
      </c>
      <c r="N20" s="64" t="str">
        <f>IFERROR(F20/I20-1,"n/a")</f>
        <v>n/a</v>
      </c>
      <c r="O20" s="64" t="str">
        <f>IFERROR(F20/J20-1,"n/a")</f>
        <v>n/a</v>
      </c>
      <c r="P20" s="60">
        <f>IFERROR(F20/K20-1,"n/a")</f>
        <v>1.3637308665782815</v>
      </c>
      <c r="Q20" s="68">
        <f>'Apr-24'!Q20+F20</f>
        <v>272491</v>
      </c>
      <c r="R20" s="68">
        <f>'Apr-24'!R20+G20</f>
        <v>224466</v>
      </c>
      <c r="S20" s="68">
        <f>'Apr-24'!S20+H20</f>
        <v>124236</v>
      </c>
      <c r="T20" s="68">
        <f>'Apr-24'!T20+I20</f>
        <v>0</v>
      </c>
      <c r="U20" s="68">
        <f>'Apr-24'!U20+J20</f>
        <v>1753</v>
      </c>
      <c r="V20" s="68">
        <f>'Apr-24'!V20+K20</f>
        <v>108923</v>
      </c>
      <c r="W20" s="64">
        <f>IFERROR(Q20/R20-1,"n/a")</f>
        <v>0.2139522243903309</v>
      </c>
      <c r="X20" s="64">
        <f>IFERROR(Q20/S20-1,"n/a")</f>
        <v>1.1933336553012008</v>
      </c>
      <c r="Y20" s="64" t="str">
        <f>IFERROR(Q20/T20-1,"n/a")</f>
        <v>n/a</v>
      </c>
      <c r="Z20" s="64">
        <f>IFERROR(Q20/U20-1,"n/a")</f>
        <v>154.44266970907017</v>
      </c>
      <c r="AA20" s="60">
        <f>IFERROR(Q20/V20-1,"n/a")</f>
        <v>1.5016846763309859</v>
      </c>
      <c r="AB20" s="68">
        <v>1277526</v>
      </c>
      <c r="AC20" s="68">
        <v>887495</v>
      </c>
      <c r="AD20" s="68">
        <v>17541</v>
      </c>
      <c r="AE20" s="68">
        <v>10046.999999999998</v>
      </c>
      <c r="AF20" s="135">
        <v>585930</v>
      </c>
      <c r="AG20" s="123"/>
      <c r="AH20" s="123"/>
    </row>
    <row r="21" spans="1:34" s="124" customFormat="1" ht="10.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5">
      <c r="A22" s="123"/>
      <c r="B22" s="128"/>
      <c r="C22" s="33"/>
      <c r="D22" s="26" t="s">
        <v>5</v>
      </c>
      <c r="E22" s="34"/>
      <c r="F22" s="71">
        <v>148</v>
      </c>
      <c r="G22" s="71">
        <v>159</v>
      </c>
      <c r="H22" s="71">
        <v>107</v>
      </c>
      <c r="I22" s="71">
        <v>0</v>
      </c>
      <c r="J22" s="71">
        <v>0</v>
      </c>
      <c r="K22" s="71">
        <v>113</v>
      </c>
      <c r="L22" s="64">
        <f>IFERROR(F22/G22-1,"n/a")</f>
        <v>-6.9182389937106903E-2</v>
      </c>
      <c r="M22" s="64">
        <f>IFERROR(F22/H22-1,"n/a")</f>
        <v>0.38317757009345788</v>
      </c>
      <c r="N22" s="64" t="str">
        <f>IFERROR(F22/I22-1,"n/a")</f>
        <v>n/a</v>
      </c>
      <c r="O22" s="64" t="str">
        <f>IFERROR(F22/J22-1,"n/a")</f>
        <v>n/a</v>
      </c>
      <c r="P22" s="60">
        <f>IFERROR(F22/K22-1,"n/a")</f>
        <v>0.30973451327433632</v>
      </c>
      <c r="Q22" s="68">
        <f>'Apr-24'!Q22+F22</f>
        <v>600</v>
      </c>
      <c r="R22" s="68">
        <f>'Apr-24'!R22+G22</f>
        <v>608</v>
      </c>
      <c r="S22" s="68">
        <f>'Apr-24'!S22+H22</f>
        <v>260</v>
      </c>
      <c r="T22" s="68">
        <f>'Apr-24'!T22+I22</f>
        <v>0</v>
      </c>
      <c r="U22" s="68">
        <f>'Apr-24'!U22+J22</f>
        <v>43</v>
      </c>
      <c r="V22" s="68">
        <f>'Apr-24'!V22+K22</f>
        <v>292</v>
      </c>
      <c r="W22" s="64">
        <f>IFERROR(Q22/R22-1,"n/a")</f>
        <v>-1.3157894736842146E-2</v>
      </c>
      <c r="X22" s="64">
        <f>IFERROR(Q22/S22-1,"n/a")</f>
        <v>1.3076923076923075</v>
      </c>
      <c r="Y22" s="64" t="str">
        <f>IFERROR(Q22/T22-1,"n/a")</f>
        <v>n/a</v>
      </c>
      <c r="Z22" s="64">
        <f>IFERROR(Q22/U22-1,"n/a")</f>
        <v>12.953488372093023</v>
      </c>
      <c r="AA22" s="60">
        <f>IFERROR(Q22/V22-1,"n/a")</f>
        <v>1.0547945205479454</v>
      </c>
      <c r="AB22" s="68">
        <v>1500</v>
      </c>
      <c r="AC22" s="68">
        <v>895</v>
      </c>
      <c r="AD22" s="68">
        <v>283</v>
      </c>
      <c r="AE22" s="68">
        <v>43</v>
      </c>
      <c r="AF22" s="135">
        <v>827</v>
      </c>
      <c r="AG22" s="123"/>
      <c r="AH22" s="123"/>
    </row>
    <row r="23" spans="1:34" s="124" customFormat="1" ht="10.5">
      <c r="A23" s="123"/>
      <c r="B23" s="128"/>
      <c r="C23" s="33"/>
      <c r="D23" s="26" t="s">
        <v>11</v>
      </c>
      <c r="E23" s="32"/>
      <c r="F23" s="71">
        <v>429131</v>
      </c>
      <c r="G23" s="71">
        <v>390316</v>
      </c>
      <c r="H23" s="71">
        <v>173929</v>
      </c>
      <c r="I23" s="71">
        <v>0</v>
      </c>
      <c r="J23" s="71">
        <v>0</v>
      </c>
      <c r="K23" s="71">
        <v>300445</v>
      </c>
      <c r="L23" s="64">
        <f>IFERROR(F23/G23-1,"n/a")</f>
        <v>9.9445065024236667E-2</v>
      </c>
      <c r="M23" s="64">
        <f>IFERROR(F23/H23-1,"n/a")</f>
        <v>1.4672768773465035</v>
      </c>
      <c r="N23" s="64" t="str">
        <f>IFERROR(F23/I23-1,"n/a")</f>
        <v>n/a</v>
      </c>
      <c r="O23" s="64" t="str">
        <f>IFERROR(F23/J23-1,"n/a")</f>
        <v>n/a</v>
      </c>
      <c r="P23" s="60">
        <f>IFERROR(F23/K23-1,"n/a")</f>
        <v>0.42831799497412182</v>
      </c>
      <c r="Q23" s="68">
        <f>'Apr-24'!Q23+F23</f>
        <v>1773821</v>
      </c>
      <c r="R23" s="68">
        <f>'Apr-24'!R23+G23</f>
        <v>1579293</v>
      </c>
      <c r="S23" s="68">
        <f>'Apr-24'!S23+H23</f>
        <v>358192</v>
      </c>
      <c r="T23" s="68">
        <f>'Apr-24'!T23+I23</f>
        <v>0</v>
      </c>
      <c r="U23" s="68">
        <f>'Apr-24'!U23+J23</f>
        <v>140552</v>
      </c>
      <c r="V23" s="68">
        <f>'Apr-24'!V23+K23</f>
        <v>765085</v>
      </c>
      <c r="W23" s="64">
        <f>IFERROR(Q23/R23-1,"n/a")</f>
        <v>0.12317410385533267</v>
      </c>
      <c r="X23" s="64">
        <f>IFERROR(Q23/S23-1,"n/a")</f>
        <v>3.9521513601643807</v>
      </c>
      <c r="Y23" s="64" t="str">
        <f>IFERROR(Q23/T23-1,"n/a")</f>
        <v>n/a</v>
      </c>
      <c r="Z23" s="64">
        <f>IFERROR(Q23/U23-1,"n/a")</f>
        <v>11.620389606693609</v>
      </c>
      <c r="AA23" s="60">
        <f>IFERROR(Q23/V23-1,"n/a")</f>
        <v>1.3184626544763001</v>
      </c>
      <c r="AB23" s="68">
        <v>4449177</v>
      </c>
      <c r="AC23" s="68">
        <v>2165161</v>
      </c>
      <c r="AD23" s="68">
        <v>465109</v>
      </c>
      <c r="AE23" s="68">
        <v>140552</v>
      </c>
      <c r="AF23" s="135">
        <v>2552942</v>
      </c>
      <c r="AG23" s="123"/>
      <c r="AH23" s="123"/>
    </row>
    <row r="24" spans="1:34" s="124" customFormat="1" ht="10.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5">
      <c r="B25" s="128"/>
      <c r="C25" s="33"/>
      <c r="D25" s="26" t="s">
        <v>5</v>
      </c>
      <c r="E25" s="32"/>
      <c r="F25" s="71">
        <v>2</v>
      </c>
      <c r="G25" s="71">
        <v>3</v>
      </c>
      <c r="H25" s="71">
        <v>0</v>
      </c>
      <c r="I25" s="71">
        <v>0</v>
      </c>
      <c r="J25" s="71">
        <v>0</v>
      </c>
      <c r="K25" s="71">
        <v>2</v>
      </c>
      <c r="L25" s="64">
        <f>IFERROR(F25/G25-1,"n/a")</f>
        <v>-0.33333333333333337</v>
      </c>
      <c r="M25" s="64" t="str">
        <f>IFERROR(F25/H25-1,"n/a")</f>
        <v>n/a</v>
      </c>
      <c r="N25" s="64" t="str">
        <f>IFERROR(F25/I25-1,"n/a")</f>
        <v>n/a</v>
      </c>
      <c r="O25" s="64" t="str">
        <f>IFERROR(F25/J25-1,"n/a")</f>
        <v>n/a</v>
      </c>
      <c r="P25" s="60">
        <f>IFERROR(F25/K25-1,"n/a")</f>
        <v>0</v>
      </c>
      <c r="Q25" s="68">
        <f>'Apr-24'!Q25+F25</f>
        <v>3</v>
      </c>
      <c r="R25" s="68">
        <f>'Apr-24'!R25+G25</f>
        <v>4</v>
      </c>
      <c r="S25" s="68">
        <f>'Apr-24'!S25+H25</f>
        <v>1</v>
      </c>
      <c r="T25" s="68">
        <f>'Apr-24'!T25+I25</f>
        <v>0</v>
      </c>
      <c r="U25" s="68">
        <f>'Apr-24'!U25+J25</f>
        <v>0</v>
      </c>
      <c r="V25" s="68">
        <f>'Apr-24'!V25+K25</f>
        <v>3</v>
      </c>
      <c r="W25" s="64">
        <f>IFERROR(Q25/R25-1,"n/a")</f>
        <v>-0.25</v>
      </c>
      <c r="X25" s="64">
        <f>IFERROR(Q25/S25-1,"n/a")</f>
        <v>2</v>
      </c>
      <c r="Y25" s="64" t="str">
        <f>IFERROR(Q25/T25-1,"n/a")</f>
        <v>n/a</v>
      </c>
      <c r="Z25" s="64" t="str">
        <f>IFERROR(Q25/U25-1,"n/a")</f>
        <v>n/a</v>
      </c>
      <c r="AA25" s="60">
        <f>IFERROR(Q25/V25-1,"n/a")</f>
        <v>0</v>
      </c>
      <c r="AB25" s="68">
        <v>21</v>
      </c>
      <c r="AC25" s="68">
        <v>9</v>
      </c>
      <c r="AD25" s="68">
        <v>0</v>
      </c>
      <c r="AE25" s="68">
        <v>0</v>
      </c>
      <c r="AF25" s="135">
        <v>16</v>
      </c>
      <c r="AG25" s="123"/>
      <c r="AH25" s="123"/>
    </row>
    <row r="26" spans="1:34" s="124" customFormat="1" ht="10.5">
      <c r="A26" s="123"/>
      <c r="B26" s="128"/>
      <c r="C26" s="33"/>
      <c r="D26" s="26" t="s">
        <v>11</v>
      </c>
      <c r="E26" s="32"/>
      <c r="F26" s="71">
        <v>8306</v>
      </c>
      <c r="G26" s="71">
        <v>2124</v>
      </c>
      <c r="H26" s="71">
        <v>0</v>
      </c>
      <c r="I26" s="71">
        <v>0</v>
      </c>
      <c r="J26" s="71">
        <v>0</v>
      </c>
      <c r="K26" s="71">
        <v>2351</v>
      </c>
      <c r="L26" s="64">
        <f>IFERROR(F26/G26-1,"n/a")</f>
        <v>2.9105461393596985</v>
      </c>
      <c r="M26" s="64" t="str">
        <f>IFERROR(F26/H26-1,"n/a")</f>
        <v>n/a</v>
      </c>
      <c r="N26" s="64" t="str">
        <f>IFERROR(F26/I26-1,"n/a")</f>
        <v>n/a</v>
      </c>
      <c r="O26" s="64" t="str">
        <f>IFERROR(F26/J26-1,"n/a")</f>
        <v>n/a</v>
      </c>
      <c r="P26" s="60">
        <f>IFERROR(F26/K26-1,"n/a")</f>
        <v>2.5329646958740963</v>
      </c>
      <c r="Q26" s="68">
        <f>'Apr-24'!Q26+F26</f>
        <v>12437</v>
      </c>
      <c r="R26" s="68">
        <f>'Apr-24'!R26+G26</f>
        <v>4382</v>
      </c>
      <c r="S26" s="68">
        <f>'Apr-24'!S26+H26</f>
        <v>925</v>
      </c>
      <c r="T26" s="68">
        <f>'Apr-24'!T26+I26</f>
        <v>0</v>
      </c>
      <c r="U26" s="68">
        <f>'Apr-24'!U26+J26</f>
        <v>0</v>
      </c>
      <c r="V26" s="68">
        <f>'Apr-24'!V26+K26</f>
        <v>3410</v>
      </c>
      <c r="W26" s="64">
        <f>IFERROR(Q26/R26-1,"n/a")</f>
        <v>1.8382017343678685</v>
      </c>
      <c r="X26" s="64">
        <f>IFERROR(Q26/S26-1,"n/a")</f>
        <v>12.445405405405406</v>
      </c>
      <c r="Y26" s="64" t="str">
        <f>IFERROR(Q26/T26-1,"n/a")</f>
        <v>n/a</v>
      </c>
      <c r="Z26" s="64" t="str">
        <f>IFERROR(Q26/U26-1,"n/a")</f>
        <v>n/a</v>
      </c>
      <c r="AA26" s="60">
        <f>IFERROR(Q26/V26-1,"n/a")</f>
        <v>2.6472140762463341</v>
      </c>
      <c r="AB26" s="68">
        <v>38626</v>
      </c>
      <c r="AC26" s="68">
        <v>15637</v>
      </c>
      <c r="AD26" s="68">
        <v>0</v>
      </c>
      <c r="AE26" s="68">
        <v>0</v>
      </c>
      <c r="AF26" s="137">
        <v>20248</v>
      </c>
      <c r="AG26" s="123"/>
      <c r="AH26" s="123"/>
    </row>
    <row r="27" spans="1:34" s="124" customFormat="1" ht="10.9" thickBot="1">
      <c r="A27" s="123"/>
      <c r="B27" s="128"/>
      <c r="C27" s="35" t="s">
        <v>12</v>
      </c>
      <c r="D27" s="36"/>
      <c r="E27" s="37"/>
      <c r="F27" s="75">
        <f t="shared" ref="F27:K28" si="0">F13+F16+F19+F22+F25</f>
        <v>493</v>
      </c>
      <c r="G27" s="75">
        <f t="shared" si="0"/>
        <v>430</v>
      </c>
      <c r="H27" s="75">
        <f t="shared" si="0"/>
        <v>352</v>
      </c>
      <c r="I27" s="75">
        <f t="shared" si="0"/>
        <v>18</v>
      </c>
      <c r="J27" s="75">
        <f t="shared" si="0"/>
        <v>0</v>
      </c>
      <c r="K27" s="75">
        <f t="shared" si="0"/>
        <v>313</v>
      </c>
      <c r="L27" s="66">
        <f>IFERROR(F27/G27-1,"n/a")</f>
        <v>0.14651162790697669</v>
      </c>
      <c r="M27" s="66">
        <f>IFERROR(F27/H27-1,"n/a")</f>
        <v>0.40056818181818188</v>
      </c>
      <c r="N27" s="66">
        <f>IFERROR(F27/I27-1,"n/a")</f>
        <v>26.388888888888889</v>
      </c>
      <c r="O27" s="66" t="str">
        <f>IFERROR(F27/J27-1,"n/a")</f>
        <v>n/a</v>
      </c>
      <c r="P27" s="62">
        <f>IFERROR(F27/K27-1,"n/a")</f>
        <v>0.57507987220447276</v>
      </c>
      <c r="Q27" s="75">
        <f t="shared" ref="Q27:V28" si="1">Q13+Q16+Q19+Q22+Q25</f>
        <v>2001</v>
      </c>
      <c r="R27" s="75">
        <f t="shared" si="1"/>
        <v>1682</v>
      </c>
      <c r="S27" s="75">
        <f t="shared" si="1"/>
        <v>1311</v>
      </c>
      <c r="T27" s="75">
        <f t="shared" si="1"/>
        <v>37</v>
      </c>
      <c r="U27" s="75">
        <f t="shared" si="1"/>
        <v>607</v>
      </c>
      <c r="V27" s="75">
        <f t="shared" si="1"/>
        <v>1239</v>
      </c>
      <c r="W27" s="66">
        <f>IFERROR(Q27/R27-1,"n/a")</f>
        <v>0.18965517241379315</v>
      </c>
      <c r="X27" s="66">
        <f>IFERROR(Q27/S27-1,"n/a")</f>
        <v>0.52631578947368429</v>
      </c>
      <c r="Y27" s="66">
        <f>IFERROR(Q27/T27-1,"n/a")</f>
        <v>53.081081081081081</v>
      </c>
      <c r="Z27" s="66">
        <f>IFERROR(Q27/U27-1,"n/a")</f>
        <v>2.2965403624382206</v>
      </c>
      <c r="AA27" s="62">
        <f>IFERROR(Q27/V27-1,"n/a")</f>
        <v>0.61501210653753025</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1.25" thickTop="1" thickBot="1">
      <c r="A28" s="123"/>
      <c r="B28" s="128"/>
      <c r="C28" s="38" t="s">
        <v>13</v>
      </c>
      <c r="D28" s="39"/>
      <c r="E28" s="40"/>
      <c r="F28" s="76">
        <f t="shared" si="0"/>
        <v>1362424</v>
      </c>
      <c r="G28" s="76">
        <f t="shared" si="0"/>
        <v>1044083</v>
      </c>
      <c r="H28" s="76">
        <f t="shared" si="0"/>
        <v>579510</v>
      </c>
      <c r="I28" s="76">
        <f t="shared" si="0"/>
        <v>24481</v>
      </c>
      <c r="J28" s="76">
        <f t="shared" si="0"/>
        <v>0</v>
      </c>
      <c r="K28" s="76">
        <f t="shared" si="0"/>
        <v>837624</v>
      </c>
      <c r="L28" s="67">
        <f>IFERROR(F28/G28-1,"n/a")</f>
        <v>0.30490008936071167</v>
      </c>
      <c r="M28" s="67">
        <f>IFERROR(F28/H28-1,"n/a")</f>
        <v>1.3509930803609946</v>
      </c>
      <c r="N28" s="67">
        <f>IFERROR(F28/I28-1,"n/a")</f>
        <v>54.652301785057801</v>
      </c>
      <c r="O28" s="67" t="str">
        <f>IFERROR(F28/J28-1,"n/a")</f>
        <v>n/a</v>
      </c>
      <c r="P28" s="63">
        <f>IFERROR(F28/K28-1,"n/a")</f>
        <v>0.62653410121964037</v>
      </c>
      <c r="Q28" s="76">
        <f t="shared" si="1"/>
        <v>5888847</v>
      </c>
      <c r="R28" s="76">
        <f t="shared" si="1"/>
        <v>4500804</v>
      </c>
      <c r="S28" s="76">
        <f t="shared" si="1"/>
        <v>1954680</v>
      </c>
      <c r="T28" s="76">
        <f t="shared" si="1"/>
        <v>40586</v>
      </c>
      <c r="U28" s="76">
        <f t="shared" si="1"/>
        <v>1276302</v>
      </c>
      <c r="V28" s="76">
        <f t="shared" si="1"/>
        <v>3418724</v>
      </c>
      <c r="W28" s="67">
        <f>IFERROR(Q28/R28-1,"n/a")</f>
        <v>0.30839889939664111</v>
      </c>
      <c r="X28" s="67">
        <f>IFERROR(Q28/S28-1,"n/a")</f>
        <v>2.012691079869851</v>
      </c>
      <c r="Y28" s="67">
        <f>IFERROR(Q28/T28-1,"n/a")</f>
        <v>144.09552555068251</v>
      </c>
      <c r="Z28" s="67">
        <f>IFERROR(Q28/U28-1,"n/a")</f>
        <v>3.6139918295199722</v>
      </c>
      <c r="AA28" s="63">
        <f>IFERROR(Q28/V28-1,"n/a")</f>
        <v>0.72252776181990708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9"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7" t="str">
        <f>F9</f>
        <v>May</v>
      </c>
      <c r="G33" s="157"/>
      <c r="H33" s="157"/>
      <c r="I33" s="157"/>
      <c r="J33" s="157"/>
      <c r="K33" s="157"/>
      <c r="L33" s="157"/>
      <c r="M33" s="157"/>
      <c r="N33" s="157"/>
      <c r="O33" s="157"/>
      <c r="P33" s="158"/>
      <c r="Q33" s="160" t="s">
        <v>133</v>
      </c>
      <c r="R33" s="161"/>
      <c r="S33" s="161"/>
      <c r="T33" s="161"/>
      <c r="U33" s="161"/>
      <c r="V33" s="161"/>
      <c r="W33" s="161"/>
      <c r="X33" s="161"/>
      <c r="Y33" s="161"/>
      <c r="Z33" s="161"/>
      <c r="AA33" s="162"/>
      <c r="AB33" s="160" t="s">
        <v>58</v>
      </c>
      <c r="AC33" s="161"/>
      <c r="AD33" s="161"/>
      <c r="AE33" s="161"/>
      <c r="AF33" s="163"/>
    </row>
    <row r="34" spans="1:34" s="124" customFormat="1" ht="10.5">
      <c r="A34" s="123"/>
      <c r="B34" s="123"/>
      <c r="C34" s="29"/>
      <c r="D34" s="30"/>
      <c r="E34" s="30"/>
      <c r="F34" s="144"/>
      <c r="G34" s="145"/>
      <c r="H34" s="145"/>
      <c r="I34" s="145"/>
      <c r="J34" s="145"/>
      <c r="K34" s="145"/>
      <c r="L34" s="145"/>
      <c r="M34" s="145"/>
      <c r="N34" s="145"/>
      <c r="O34" s="145"/>
      <c r="P34" s="146"/>
      <c r="Q34" s="145"/>
      <c r="R34" s="145"/>
      <c r="S34" s="145"/>
      <c r="T34" s="145"/>
      <c r="U34" s="145"/>
      <c r="V34" s="145"/>
      <c r="W34" s="145"/>
      <c r="X34" s="145"/>
      <c r="Y34" s="145"/>
      <c r="Z34" s="145"/>
      <c r="AA34" s="146"/>
      <c r="AB34" s="151"/>
      <c r="AC34" s="152"/>
      <c r="AD34" s="152"/>
      <c r="AE34" s="152"/>
      <c r="AF34" s="153"/>
    </row>
    <row r="35" spans="1:34" s="124" customFormat="1" ht="20.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7"/>
      <c r="AC35" s="53" t="s">
        <v>53</v>
      </c>
      <c r="AD35" s="53" t="s">
        <v>54</v>
      </c>
      <c r="AE35" s="53" t="s">
        <v>65</v>
      </c>
      <c r="AF35" s="57" t="s">
        <v>73</v>
      </c>
      <c r="AH35" s="123"/>
    </row>
    <row r="36" spans="1:34" s="124" customFormat="1" ht="10.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8"/>
      <c r="AC36" s="26"/>
      <c r="AD36" s="26"/>
      <c r="AE36" s="88"/>
      <c r="AF36" s="85"/>
      <c r="AH36" s="123"/>
    </row>
    <row r="37" spans="1:34" s="124" customFormat="1" ht="10.5">
      <c r="A37" s="123"/>
      <c r="B37" s="123"/>
      <c r="C37" s="33"/>
      <c r="D37" s="26" t="s">
        <v>5</v>
      </c>
      <c r="E37" s="32"/>
      <c r="F37" s="74">
        <f t="shared" ref="F37:K38" si="3">F13</f>
        <v>160</v>
      </c>
      <c r="G37" s="74">
        <f t="shared" si="3"/>
        <v>99</v>
      </c>
      <c r="H37" s="74">
        <f t="shared" si="3"/>
        <v>83</v>
      </c>
      <c r="I37" s="74">
        <f t="shared" si="3"/>
        <v>0</v>
      </c>
      <c r="J37" s="74">
        <f t="shared" si="3"/>
        <v>0</v>
      </c>
      <c r="K37" s="74">
        <f t="shared" si="3"/>
        <v>90</v>
      </c>
      <c r="L37" s="64">
        <f>IFERROR(F37/G37-1,"n/a")</f>
        <v>0.61616161616161613</v>
      </c>
      <c r="M37" s="64">
        <f>IFERROR(F37/H37-1,"n/a")</f>
        <v>0.92771084337349397</v>
      </c>
      <c r="N37" s="64" t="str">
        <f>IFERROR(F37/I37-1,"n/a")</f>
        <v>n/a</v>
      </c>
      <c r="O37" s="64" t="str">
        <f>IFERROR(F37/J37-1,"n/a")</f>
        <v>n/a</v>
      </c>
      <c r="P37" s="60">
        <f>IFERROR(F37/K37-1,"n/a")</f>
        <v>0.77777777777777768</v>
      </c>
      <c r="Q37" s="74">
        <f>'Apr-24'!Q37+F37</f>
        <v>346</v>
      </c>
      <c r="R37" s="74">
        <f>'Apr-24'!R37+G37</f>
        <v>228</v>
      </c>
      <c r="S37" s="74">
        <f>'Apr-24'!S37+H37</f>
        <v>219</v>
      </c>
      <c r="T37" s="74">
        <f>'Apr-24'!T37+I37</f>
        <v>0</v>
      </c>
      <c r="U37" s="74">
        <f>'Apr-24'!U37+J37</f>
        <v>42</v>
      </c>
      <c r="V37" s="74">
        <f>'Apr-24'!V37+K37</f>
        <v>219</v>
      </c>
      <c r="W37" s="120">
        <f>IFERROR(Q37/R37-1,"n/a")</f>
        <v>0.51754385964912286</v>
      </c>
      <c r="X37" s="120">
        <f>IFERROR(R37/S37-1,"n/a")</f>
        <v>4.1095890410958846E-2</v>
      </c>
      <c r="Y37" s="120" t="str">
        <f>IFERROR(R37/T37-1,"n/a")</f>
        <v>n/a</v>
      </c>
      <c r="Z37" s="120">
        <f>IFERROR(R37/U37-1,"n/a")</f>
        <v>4.4285714285714288</v>
      </c>
      <c r="AA37" s="121">
        <f>IFERROR(R37/V37-1,"n/a")</f>
        <v>4.1095890410958846E-2</v>
      </c>
      <c r="AB37" s="149"/>
      <c r="AC37" s="89">
        <v>1486</v>
      </c>
      <c r="AD37" s="89">
        <v>1052</v>
      </c>
      <c r="AE37" s="70">
        <v>551</v>
      </c>
      <c r="AF37" s="78">
        <v>1584</v>
      </c>
      <c r="AH37" s="123"/>
    </row>
    <row r="38" spans="1:34" s="124" customFormat="1" ht="10.5">
      <c r="A38" s="123"/>
      <c r="B38" s="123"/>
      <c r="C38" s="33"/>
      <c r="D38" s="26" t="s">
        <v>11</v>
      </c>
      <c r="E38" s="32"/>
      <c r="F38" s="74">
        <f t="shared" si="3"/>
        <v>572153</v>
      </c>
      <c r="G38" s="74">
        <f t="shared" si="3"/>
        <v>353242</v>
      </c>
      <c r="H38" s="74">
        <f t="shared" si="3"/>
        <v>234968</v>
      </c>
      <c r="I38" s="74">
        <f t="shared" si="3"/>
        <v>0</v>
      </c>
      <c r="J38" s="74">
        <f t="shared" si="3"/>
        <v>0</v>
      </c>
      <c r="K38" s="74">
        <f t="shared" si="3"/>
        <v>303053</v>
      </c>
      <c r="L38" s="64">
        <f>IFERROR(F38/G38-1,"n/a")</f>
        <v>0.61971962563908023</v>
      </c>
      <c r="M38" s="64">
        <f>IFERROR(F38/H38-1,"n/a")</f>
        <v>1.4350251949201591</v>
      </c>
      <c r="N38" s="64" t="str">
        <f>IFERROR(F38/I38-1,"n/a")</f>
        <v>n/a</v>
      </c>
      <c r="O38" s="64" t="str">
        <f>IFERROR(F38/J38-1,"n/a")</f>
        <v>n/a</v>
      </c>
      <c r="P38" s="60">
        <f>IFERROR(F38/K38-1,"n/a")</f>
        <v>0.88796349153448406</v>
      </c>
      <c r="Q38" s="74">
        <f>'Apr-24'!Q38+F38</f>
        <v>1231264</v>
      </c>
      <c r="R38" s="74">
        <f>'Apr-24'!R38+G38</f>
        <v>802993</v>
      </c>
      <c r="S38" s="74">
        <f>'Apr-24'!S38+H38</f>
        <v>532756</v>
      </c>
      <c r="T38" s="74">
        <f>'Apr-24'!T38+I38</f>
        <v>0</v>
      </c>
      <c r="U38" s="74">
        <f>'Apr-24'!U38+J38</f>
        <v>0</v>
      </c>
      <c r="V38" s="74">
        <f>'Apr-24'!V38+K38</f>
        <v>697098</v>
      </c>
      <c r="W38" s="120">
        <f>IFERROR(Q38/R38-1,"n/a")</f>
        <v>0.53334337908300578</v>
      </c>
      <c r="X38" s="120">
        <f>IFERROR(R38/S38-1,"n/a")</f>
        <v>0.50724346605200132</v>
      </c>
      <c r="Y38" s="120" t="str">
        <f>IFERROR(R38/T38-1,"n/a")</f>
        <v>n/a</v>
      </c>
      <c r="Z38" s="120" t="str">
        <f>IFERROR(R38/U38-1,"n/a")</f>
        <v>n/a</v>
      </c>
      <c r="AA38" s="121">
        <f>IFERROR(R38/V38-1,"n/a")</f>
        <v>0.15190834000384457</v>
      </c>
      <c r="AB38" s="149"/>
      <c r="AC38" s="89">
        <v>4370939</v>
      </c>
      <c r="AD38" s="89">
        <v>1527970</v>
      </c>
      <c r="AE38" s="84">
        <v>1092884</v>
      </c>
      <c r="AF38" s="78">
        <v>4234259</v>
      </c>
      <c r="AH38" s="123"/>
    </row>
    <row r="39" spans="1:34" s="124" customFormat="1" ht="10.5">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0"/>
      <c r="AC39" s="90"/>
      <c r="AD39" s="90"/>
      <c r="AE39" s="44"/>
      <c r="AF39" s="79"/>
      <c r="AH39" s="123"/>
    </row>
    <row r="40" spans="1:34" s="124" customFormat="1" ht="10.5">
      <c r="A40" s="123"/>
      <c r="B40" s="123"/>
      <c r="C40" s="33"/>
      <c r="D40" s="26" t="s">
        <v>5</v>
      </c>
      <c r="E40" s="32"/>
      <c r="F40" s="74">
        <f t="shared" ref="F40:K41" si="4">F16</f>
        <v>92</v>
      </c>
      <c r="G40" s="74">
        <f t="shared" si="4"/>
        <v>70</v>
      </c>
      <c r="H40" s="74">
        <f t="shared" si="4"/>
        <v>71</v>
      </c>
      <c r="I40" s="74">
        <f t="shared" si="4"/>
        <v>17</v>
      </c>
      <c r="J40" s="74">
        <f t="shared" si="4"/>
        <v>0</v>
      </c>
      <c r="K40" s="74">
        <f t="shared" si="4"/>
        <v>71</v>
      </c>
      <c r="L40" s="64">
        <f>IFERROR(F40/G40-1,"n/a")</f>
        <v>0.31428571428571428</v>
      </c>
      <c r="M40" s="64">
        <f>IFERROR(F40/H40-1,"n/a")</f>
        <v>0.29577464788732399</v>
      </c>
      <c r="N40" s="64">
        <f>IFERROR(F40/I40-1,"n/a")</f>
        <v>4.4117647058823533</v>
      </c>
      <c r="O40" s="64" t="str">
        <f>IFERROR(F40/J40-1,"n/a")</f>
        <v>n/a</v>
      </c>
      <c r="P40" s="60">
        <f>IFERROR(F40/K40-1,"n/a")</f>
        <v>0.29577464788732399</v>
      </c>
      <c r="Q40" s="74">
        <f>'Apr-24'!Q40+F40</f>
        <v>143</v>
      </c>
      <c r="R40" s="74">
        <f>'Apr-24'!R40+G40</f>
        <v>116</v>
      </c>
      <c r="S40" s="74">
        <f>'Apr-24'!S40+H40</f>
        <v>127</v>
      </c>
      <c r="T40" s="74">
        <f>'Apr-24'!T40+I40</f>
        <v>22</v>
      </c>
      <c r="U40" s="74">
        <f>'Apr-24'!U40+J40</f>
        <v>0</v>
      </c>
      <c r="V40" s="74">
        <f>'Apr-24'!V40+K40</f>
        <v>122</v>
      </c>
      <c r="W40" s="120">
        <f>IFERROR(Q40/R40-1,"n/a")</f>
        <v>0.23275862068965525</v>
      </c>
      <c r="X40" s="120">
        <f>IFERROR(R40/S40-1,"n/a")</f>
        <v>-8.6614173228346414E-2</v>
      </c>
      <c r="Y40" s="120">
        <f>IFERROR(R40/T40-1,"n/a")</f>
        <v>4.2727272727272725</v>
      </c>
      <c r="Z40" s="120" t="str">
        <f>IFERROR(R40/U40-1,"n/a")</f>
        <v>n/a</v>
      </c>
      <c r="AA40" s="121">
        <f>IFERROR(R40/V40-1,"n/a")</f>
        <v>-4.9180327868852514E-2</v>
      </c>
      <c r="AB40" s="149"/>
      <c r="AC40" s="89">
        <v>563</v>
      </c>
      <c r="AD40" s="89">
        <v>226</v>
      </c>
      <c r="AE40" s="70">
        <v>66</v>
      </c>
      <c r="AF40" s="78">
        <v>573</v>
      </c>
      <c r="AH40" s="123"/>
    </row>
    <row r="41" spans="1:34" s="124" customFormat="1" ht="10.5">
      <c r="A41" s="123"/>
      <c r="B41" s="123"/>
      <c r="C41" s="33"/>
      <c r="D41" s="26" t="s">
        <v>11</v>
      </c>
      <c r="E41" s="32"/>
      <c r="F41" s="74">
        <f t="shared" si="4"/>
        <v>195939</v>
      </c>
      <c r="G41" s="74">
        <f t="shared" si="4"/>
        <v>161083</v>
      </c>
      <c r="H41" s="74">
        <f t="shared" si="4"/>
        <v>82038</v>
      </c>
      <c r="I41" s="74">
        <f t="shared" si="4"/>
        <v>24481</v>
      </c>
      <c r="J41" s="74">
        <f t="shared" si="4"/>
        <v>0</v>
      </c>
      <c r="K41" s="74">
        <f t="shared" si="4"/>
        <v>165399</v>
      </c>
      <c r="L41" s="64">
        <f>IFERROR(F41/G41-1,"n/a")</f>
        <v>0.21638534171824464</v>
      </c>
      <c r="M41" s="64">
        <f>IFERROR(F41/H41-1,"n/a")</f>
        <v>1.3883931836466026</v>
      </c>
      <c r="N41" s="64">
        <f>IFERROR(F41/I41-1,"n/a")</f>
        <v>7.0037171684163226</v>
      </c>
      <c r="O41" s="64" t="str">
        <f>IFERROR(F41/J41-1,"n/a")</f>
        <v>n/a</v>
      </c>
      <c r="P41" s="60">
        <f>IFERROR(F41/K41-1,"n/a")</f>
        <v>0.18464440534706972</v>
      </c>
      <c r="Q41" s="74">
        <f>'Apr-24'!Q41+F41</f>
        <v>319720</v>
      </c>
      <c r="R41" s="74">
        <f>'Apr-24'!R41+G41</f>
        <v>268431</v>
      </c>
      <c r="S41" s="74">
        <f>'Apr-24'!S41+H41</f>
        <v>142405</v>
      </c>
      <c r="T41" s="74">
        <f>'Apr-24'!T41+I41</f>
        <v>30483</v>
      </c>
      <c r="U41" s="74">
        <f>'Apr-24'!U41+J41</f>
        <v>0</v>
      </c>
      <c r="V41" s="74">
        <f>'Apr-24'!V41+K41</f>
        <v>312730</v>
      </c>
      <c r="W41" s="120">
        <f>IFERROR(Q41/R41-1,"n/a")</f>
        <v>0.19106958585260281</v>
      </c>
      <c r="X41" s="120">
        <f>IFERROR(R41/S41-1,"n/a")</f>
        <v>0.88498297110354263</v>
      </c>
      <c r="Y41" s="120">
        <f>IFERROR(R41/T41-1,"n/a")</f>
        <v>7.8059246137191227</v>
      </c>
      <c r="Z41" s="120" t="str">
        <f>IFERROR(R41/U41-1,"n/a")</f>
        <v>n/a</v>
      </c>
      <c r="AA41" s="121">
        <f>IFERROR(R41/V41-1,"n/a")</f>
        <v>-0.14165254372781633</v>
      </c>
      <c r="AB41" s="149"/>
      <c r="AC41" s="89">
        <v>1012510</v>
      </c>
      <c r="AD41" s="89">
        <v>327926</v>
      </c>
      <c r="AE41" s="84">
        <v>80778</v>
      </c>
      <c r="AF41" s="78">
        <v>1361671</v>
      </c>
      <c r="AH41" s="123"/>
    </row>
    <row r="42" spans="1:34" s="124" customFormat="1" ht="10.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9"/>
      <c r="AC42" s="90"/>
      <c r="AD42" s="90"/>
      <c r="AE42" s="44"/>
      <c r="AF42" s="79"/>
      <c r="AH42" s="123"/>
    </row>
    <row r="43" spans="1:34" s="124" customFormat="1" ht="10.5">
      <c r="A43" s="123"/>
      <c r="B43" s="123"/>
      <c r="C43" s="33"/>
      <c r="D43" s="26" t="s">
        <v>5</v>
      </c>
      <c r="E43" s="32"/>
      <c r="F43" s="74">
        <f t="shared" ref="F43:K44" si="5">F19</f>
        <v>91</v>
      </c>
      <c r="G43" s="74">
        <f t="shared" si="5"/>
        <v>99</v>
      </c>
      <c r="H43" s="74">
        <f t="shared" si="5"/>
        <v>91</v>
      </c>
      <c r="I43" s="74">
        <f t="shared" si="5"/>
        <v>1</v>
      </c>
      <c r="J43" s="74">
        <f t="shared" si="5"/>
        <v>0</v>
      </c>
      <c r="K43" s="74">
        <f t="shared" si="5"/>
        <v>37</v>
      </c>
      <c r="L43" s="64">
        <f>IFERROR(F43/G43-1,"n/a")</f>
        <v>-8.0808080808080773E-2</v>
      </c>
      <c r="M43" s="64">
        <f>IFERROR(F43/H43-1,"n/a")</f>
        <v>0</v>
      </c>
      <c r="N43" s="64">
        <f>IFERROR(F43/I43-1,"n/a")</f>
        <v>90</v>
      </c>
      <c r="O43" s="64" t="str">
        <f>IFERROR(F43/J43-1,"n/a")</f>
        <v>n/a</v>
      </c>
      <c r="P43" s="60">
        <f>IFERROR(F43/K43-1,"n/a")</f>
        <v>1.4594594594594597</v>
      </c>
      <c r="Q43" s="74">
        <f>'Apr-24'!Q43+F43</f>
        <v>143</v>
      </c>
      <c r="R43" s="74">
        <f>'Apr-24'!R43+G43</f>
        <v>146</v>
      </c>
      <c r="S43" s="74">
        <f>'Apr-24'!S43+H43</f>
        <v>126</v>
      </c>
      <c r="T43" s="74">
        <f>'Apr-24'!T43+I43</f>
        <v>3</v>
      </c>
      <c r="U43" s="74">
        <f>'Apr-24'!U43+J43</f>
        <v>0</v>
      </c>
      <c r="V43" s="74">
        <f>'Apr-24'!V43+K43</f>
        <v>58</v>
      </c>
      <c r="W43" s="120">
        <f>IFERROR(Q43/R43-1,"n/a")</f>
        <v>-2.0547945205479423E-2</v>
      </c>
      <c r="X43" s="120">
        <f>IFERROR(R43/S43-1,"n/a")</f>
        <v>0.15873015873015883</v>
      </c>
      <c r="Y43" s="120">
        <f>IFERROR(R43/T43-1,"n/a")</f>
        <v>47.666666666666664</v>
      </c>
      <c r="Z43" s="120" t="str">
        <f>IFERROR(R43/U43-1,"n/a")</f>
        <v>n/a</v>
      </c>
      <c r="AA43" s="121">
        <f>IFERROR(R43/V43-1,"n/a")</f>
        <v>1.5172413793103448</v>
      </c>
      <c r="AB43" s="149"/>
      <c r="AC43" s="89">
        <v>669</v>
      </c>
      <c r="AD43" s="89">
        <v>59</v>
      </c>
      <c r="AE43" s="70">
        <v>9</v>
      </c>
      <c r="AF43" s="78">
        <v>287</v>
      </c>
      <c r="AH43" s="123"/>
    </row>
    <row r="44" spans="1:34" s="124" customFormat="1" ht="10.5">
      <c r="A44" s="123"/>
      <c r="B44" s="123"/>
      <c r="C44" s="33"/>
      <c r="D44" s="26" t="s">
        <v>11</v>
      </c>
      <c r="E44" s="32"/>
      <c r="F44" s="74">
        <f t="shared" si="5"/>
        <v>156895</v>
      </c>
      <c r="G44" s="74">
        <f t="shared" si="5"/>
        <v>137318</v>
      </c>
      <c r="H44" s="74">
        <f t="shared" si="5"/>
        <v>88575</v>
      </c>
      <c r="I44" s="74">
        <f t="shared" si="5"/>
        <v>0</v>
      </c>
      <c r="J44" s="74">
        <f t="shared" si="5"/>
        <v>0</v>
      </c>
      <c r="K44" s="74">
        <f t="shared" si="5"/>
        <v>66376</v>
      </c>
      <c r="L44" s="64">
        <f>IFERROR(F44/G44-1,"n/a")</f>
        <v>0.14256688853609867</v>
      </c>
      <c r="M44" s="64">
        <f>IFERROR(F44/H44-1,"n/a")</f>
        <v>0.7713237369460908</v>
      </c>
      <c r="N44" s="64" t="str">
        <f>IFERROR(F44/I44-1,"n/a")</f>
        <v>n/a</v>
      </c>
      <c r="O44" s="64" t="str">
        <f>IFERROR(F44/J44-1,"n/a")</f>
        <v>n/a</v>
      </c>
      <c r="P44" s="60">
        <f>IFERROR(F44/K44-1,"n/a")</f>
        <v>1.3637308665782815</v>
      </c>
      <c r="Q44" s="74">
        <f>'Apr-24'!Q44+F44</f>
        <v>232750</v>
      </c>
      <c r="R44" s="74">
        <f>'Apr-24'!R44+G44</f>
        <v>203620</v>
      </c>
      <c r="S44" s="74">
        <f>'Apr-24'!S44+H44</f>
        <v>121151</v>
      </c>
      <c r="T44" s="74">
        <f>'Apr-24'!T44+I44</f>
        <v>0</v>
      </c>
      <c r="U44" s="74">
        <f>'Apr-24'!U44+J44</f>
        <v>0</v>
      </c>
      <c r="V44" s="74">
        <f>'Apr-24'!V44+K44</f>
        <v>102439</v>
      </c>
      <c r="W44" s="120">
        <f>IFERROR(Q44/R44-1,"n/a")</f>
        <v>0.14306060308417634</v>
      </c>
      <c r="X44" s="120">
        <f>IFERROR(R44/S44-1,"n/a")</f>
        <v>0.6807124992777609</v>
      </c>
      <c r="Y44" s="120" t="str">
        <f>IFERROR(R44/T44-1,"n/a")</f>
        <v>n/a</v>
      </c>
      <c r="Z44" s="120" t="str">
        <f>IFERROR(R44/U44-1,"n/a")</f>
        <v>n/a</v>
      </c>
      <c r="AA44" s="121">
        <f>IFERROR(R44/V44-1,"n/a")</f>
        <v>0.98771952088560022</v>
      </c>
      <c r="AB44" s="149"/>
      <c r="AC44" s="82">
        <v>905256</v>
      </c>
      <c r="AD44" s="82">
        <v>20626</v>
      </c>
      <c r="AE44" s="84">
        <v>10047</v>
      </c>
      <c r="AF44" s="78">
        <v>581199</v>
      </c>
      <c r="AH44" s="123"/>
    </row>
    <row r="45" spans="1:34" s="124" customFormat="1" ht="10.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9"/>
      <c r="AC45" s="90"/>
      <c r="AD45" s="90"/>
      <c r="AE45" s="44"/>
      <c r="AF45" s="79"/>
      <c r="AH45" s="123"/>
    </row>
    <row r="46" spans="1:34" s="124" customFormat="1" ht="10.5">
      <c r="A46" s="123"/>
      <c r="B46" s="123"/>
      <c r="C46" s="33"/>
      <c r="D46" s="26" t="s">
        <v>5</v>
      </c>
      <c r="E46" s="34"/>
      <c r="F46" s="74">
        <f t="shared" ref="F46:K47" si="6">F22</f>
        <v>148</v>
      </c>
      <c r="G46" s="74">
        <f t="shared" si="6"/>
        <v>159</v>
      </c>
      <c r="H46" s="74">
        <f t="shared" si="6"/>
        <v>107</v>
      </c>
      <c r="I46" s="74">
        <f t="shared" si="6"/>
        <v>0</v>
      </c>
      <c r="J46" s="74">
        <f t="shared" si="6"/>
        <v>0</v>
      </c>
      <c r="K46" s="74">
        <f t="shared" si="6"/>
        <v>113</v>
      </c>
      <c r="L46" s="64">
        <f>IFERROR(F46/G46-1,"n/a")</f>
        <v>-6.9182389937106903E-2</v>
      </c>
      <c r="M46" s="64">
        <f>IFERROR(F46/H46-1,"n/a")</f>
        <v>0.38317757009345788</v>
      </c>
      <c r="N46" s="64" t="str">
        <f>IFERROR(F46/I46-1,"n/a")</f>
        <v>n/a</v>
      </c>
      <c r="O46" s="64" t="str">
        <f>IFERROR(F46/J46-1,"n/a")</f>
        <v>n/a</v>
      </c>
      <c r="P46" s="60">
        <f>IFERROR(F46/K46-1,"n/a")</f>
        <v>0.30973451327433632</v>
      </c>
      <c r="Q46" s="74">
        <f>'Apr-24'!Q46+F46</f>
        <v>341</v>
      </c>
      <c r="R46" s="74">
        <f>'Apr-24'!R46+G46</f>
        <v>321</v>
      </c>
      <c r="S46" s="74">
        <f>'Apr-24'!S46+H46</f>
        <v>207</v>
      </c>
      <c r="T46" s="74">
        <f>'Apr-24'!T46+I46</f>
        <v>0</v>
      </c>
      <c r="U46" s="74">
        <f>'Apr-24'!U46+J46</f>
        <v>0</v>
      </c>
      <c r="V46" s="74">
        <f>'Apr-24'!V46+K46</f>
        <v>203</v>
      </c>
      <c r="W46" s="120">
        <f>IFERROR(Q46/R46-1,"n/a")</f>
        <v>6.230529595015577E-2</v>
      </c>
      <c r="X46" s="120">
        <f>IFERROR(R46/S46-1,"n/a")</f>
        <v>0.55072463768115942</v>
      </c>
      <c r="Y46" s="120" t="str">
        <f>IFERROR(R46/T46-1,"n/a")</f>
        <v>n/a</v>
      </c>
      <c r="Z46" s="120" t="str">
        <f>IFERROR(R46/U46-1,"n/a")</f>
        <v>n/a</v>
      </c>
      <c r="AA46" s="121">
        <f>IFERROR(R46/V46-1,"n/a")</f>
        <v>0.58128078817733986</v>
      </c>
      <c r="AB46" s="149"/>
      <c r="AC46" s="89">
        <v>1129</v>
      </c>
      <c r="AD46" s="89">
        <v>336</v>
      </c>
      <c r="AE46" s="84">
        <v>43</v>
      </c>
      <c r="AF46" s="78">
        <v>781</v>
      </c>
      <c r="AH46" s="123"/>
    </row>
    <row r="47" spans="1:34" s="124" customFormat="1" ht="10.5">
      <c r="A47" s="123"/>
      <c r="B47" s="123"/>
      <c r="C47" s="33"/>
      <c r="D47" s="26" t="s">
        <v>11</v>
      </c>
      <c r="E47" s="32"/>
      <c r="F47" s="74">
        <f t="shared" si="6"/>
        <v>429131</v>
      </c>
      <c r="G47" s="74">
        <f t="shared" si="6"/>
        <v>390316</v>
      </c>
      <c r="H47" s="74">
        <f t="shared" si="6"/>
        <v>173929</v>
      </c>
      <c r="I47" s="74">
        <f t="shared" si="6"/>
        <v>0</v>
      </c>
      <c r="J47" s="74">
        <f t="shared" si="6"/>
        <v>0</v>
      </c>
      <c r="K47" s="74">
        <f t="shared" si="6"/>
        <v>300445</v>
      </c>
      <c r="L47" s="64">
        <f>IFERROR(F47/G47-1,"n/a")</f>
        <v>9.9445065024236667E-2</v>
      </c>
      <c r="M47" s="64">
        <f>IFERROR(F47/H47-1,"n/a")</f>
        <v>1.4672768773465035</v>
      </c>
      <c r="N47" s="64" t="str">
        <f>IFERROR(F47/I47-1,"n/a")</f>
        <v>n/a</v>
      </c>
      <c r="O47" s="64" t="str">
        <f>IFERROR(F47/J47-1,"n/a")</f>
        <v>n/a</v>
      </c>
      <c r="P47" s="60">
        <f>IFERROR(F47/K47-1,"n/a")</f>
        <v>0.42831799497412182</v>
      </c>
      <c r="Q47" s="74">
        <f>'Apr-24'!Q47+F47</f>
        <v>860766</v>
      </c>
      <c r="R47" s="74">
        <f>'Apr-24'!R47+G47</f>
        <v>743019</v>
      </c>
      <c r="S47" s="74">
        <f>'Apr-24'!S47+H47</f>
        <v>289738</v>
      </c>
      <c r="T47" s="74">
        <f>'Apr-24'!T47+I47</f>
        <v>0</v>
      </c>
      <c r="U47" s="74">
        <f>'Apr-24'!U47+J47</f>
        <v>0</v>
      </c>
      <c r="V47" s="74">
        <f>'Apr-24'!V47+K47</f>
        <v>513185</v>
      </c>
      <c r="W47" s="120">
        <f>IFERROR(Q47/R47-1,"n/a")</f>
        <v>0.15847104851962057</v>
      </c>
      <c r="X47" s="120">
        <f>IFERROR(R47/S47-1,"n/a")</f>
        <v>1.5644513318929514</v>
      </c>
      <c r="Y47" s="120" t="str">
        <f>IFERROR(R47/T47-1,"n/a")</f>
        <v>n/a</v>
      </c>
      <c r="Z47" s="120" t="str">
        <f>IFERROR(R47/U47-1,"n/a")</f>
        <v>n/a</v>
      </c>
      <c r="AA47" s="121">
        <f>IFERROR(R47/V47-1,"n/a")</f>
        <v>0.44785798493720597</v>
      </c>
      <c r="AB47" s="149"/>
      <c r="AC47" s="82">
        <v>2932981</v>
      </c>
      <c r="AD47" s="82">
        <v>533563</v>
      </c>
      <c r="AE47" s="84">
        <v>140552</v>
      </c>
      <c r="AF47" s="78">
        <v>2441594</v>
      </c>
      <c r="AH47" s="123"/>
    </row>
    <row r="48" spans="1:34" s="124" customFormat="1" ht="10.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9"/>
      <c r="AC48" s="90"/>
      <c r="AD48" s="90"/>
      <c r="AE48" s="44"/>
      <c r="AF48" s="79"/>
      <c r="AH48" s="123"/>
    </row>
    <row r="49" spans="3:34" s="124" customFormat="1" ht="10.5">
      <c r="C49" s="33"/>
      <c r="D49" s="26" t="s">
        <v>5</v>
      </c>
      <c r="E49" s="32"/>
      <c r="F49" s="74">
        <f t="shared" ref="F49:K50" si="7">F25</f>
        <v>2</v>
      </c>
      <c r="G49" s="74">
        <f t="shared" si="7"/>
        <v>3</v>
      </c>
      <c r="H49" s="74">
        <f t="shared" si="7"/>
        <v>0</v>
      </c>
      <c r="I49" s="74">
        <f t="shared" si="7"/>
        <v>0</v>
      </c>
      <c r="J49" s="74">
        <f t="shared" si="7"/>
        <v>0</v>
      </c>
      <c r="K49" s="74">
        <f t="shared" si="7"/>
        <v>2</v>
      </c>
      <c r="L49" s="64">
        <f>IFERROR(F49/G49-1,"n/a")</f>
        <v>-0.33333333333333337</v>
      </c>
      <c r="M49" s="64" t="str">
        <f>IFERROR(F49/H49-1,"n/a")</f>
        <v>n/a</v>
      </c>
      <c r="N49" s="64" t="str">
        <f>IFERROR(F49/I49-1,"n/a")</f>
        <v>n/a</v>
      </c>
      <c r="O49" s="64" t="str">
        <f>IFERROR(F49/J49-1,"n/a")</f>
        <v>n/a</v>
      </c>
      <c r="P49" s="60">
        <f>IFERROR(F49/K49-1,"n/a")</f>
        <v>0</v>
      </c>
      <c r="Q49" s="74">
        <f>'Apr-24'!Q49+F49</f>
        <v>3</v>
      </c>
      <c r="R49" s="74">
        <f>'Apr-24'!R49+G49</f>
        <v>4</v>
      </c>
      <c r="S49" s="74">
        <f>'Apr-24'!S49+H49</f>
        <v>1</v>
      </c>
      <c r="T49" s="74">
        <f>'Apr-24'!T49+I49</f>
        <v>0</v>
      </c>
      <c r="U49" s="74">
        <f>'Apr-24'!U49+J49</f>
        <v>0</v>
      </c>
      <c r="V49" s="74">
        <f>'Apr-24'!V49+K49</f>
        <v>3</v>
      </c>
      <c r="W49" s="120">
        <f t="shared" ref="W49:X52" si="8">IFERROR(Q49/R49-1,"n/a")</f>
        <v>-0.25</v>
      </c>
      <c r="X49" s="120">
        <f t="shared" si="8"/>
        <v>3</v>
      </c>
      <c r="Y49" s="120" t="str">
        <f>IFERROR(R49/T49-1,"n/a")</f>
        <v>n/a</v>
      </c>
      <c r="Z49" s="120" t="str">
        <f>IFERROR(R49/U49-1,"n/a")</f>
        <v>n/a</v>
      </c>
      <c r="AA49" s="121">
        <f>IFERROR(R49/V49-1,"n/a")</f>
        <v>0.33333333333333326</v>
      </c>
      <c r="AB49" s="149"/>
      <c r="AC49" s="89">
        <v>9</v>
      </c>
      <c r="AD49" s="68">
        <v>0</v>
      </c>
      <c r="AE49" s="68">
        <v>0</v>
      </c>
      <c r="AF49" s="78">
        <v>16</v>
      </c>
      <c r="AH49" s="123"/>
    </row>
    <row r="50" spans="3:34" s="124" customFormat="1" ht="10.5">
      <c r="C50" s="33"/>
      <c r="D50" s="26" t="s">
        <v>11</v>
      </c>
      <c r="E50" s="32"/>
      <c r="F50" s="74">
        <f t="shared" si="7"/>
        <v>8306</v>
      </c>
      <c r="G50" s="74">
        <f t="shared" si="7"/>
        <v>2124</v>
      </c>
      <c r="H50" s="74">
        <f t="shared" si="7"/>
        <v>0</v>
      </c>
      <c r="I50" s="74">
        <f t="shared" si="7"/>
        <v>0</v>
      </c>
      <c r="J50" s="74">
        <f t="shared" si="7"/>
        <v>0</v>
      </c>
      <c r="K50" s="74">
        <f t="shared" si="7"/>
        <v>2351</v>
      </c>
      <c r="L50" s="64">
        <f>IFERROR(F50/G50-1,"n/a")</f>
        <v>2.9105461393596985</v>
      </c>
      <c r="M50" s="64" t="str">
        <f>IFERROR(F50/H50-1,"n/a")</f>
        <v>n/a</v>
      </c>
      <c r="N50" s="64" t="str">
        <f>IFERROR(F50/I50-1,"n/a")</f>
        <v>n/a</v>
      </c>
      <c r="O50" s="64" t="str">
        <f>IFERROR(F50/J50-1,"n/a")</f>
        <v>n/a</v>
      </c>
      <c r="P50" s="60">
        <f>IFERROR(F50/K50-1,"n/a")</f>
        <v>2.5329646958740963</v>
      </c>
      <c r="Q50" s="74">
        <f>'Apr-24'!Q50+F50</f>
        <v>12437</v>
      </c>
      <c r="R50" s="74">
        <f>'Apr-24'!R50+G50</f>
        <v>4382</v>
      </c>
      <c r="S50" s="74">
        <f>'Apr-24'!S50+H50</f>
        <v>925</v>
      </c>
      <c r="T50" s="74">
        <f>'Apr-24'!T50+I50</f>
        <v>0</v>
      </c>
      <c r="U50" s="74">
        <f>'Apr-24'!U50+J50</f>
        <v>0</v>
      </c>
      <c r="V50" s="74">
        <f>'Apr-24'!V50+K50</f>
        <v>3410</v>
      </c>
      <c r="W50" s="120">
        <f t="shared" si="8"/>
        <v>1.8382017343678685</v>
      </c>
      <c r="X50" s="120">
        <f t="shared" si="8"/>
        <v>3.7372972972972969</v>
      </c>
      <c r="Y50" s="120" t="str">
        <f>IFERROR(R50/T50-1,"n/a")</f>
        <v>n/a</v>
      </c>
      <c r="Z50" s="120" t="str">
        <f>IFERROR(R50/U50-1,"n/a")</f>
        <v>n/a</v>
      </c>
      <c r="AA50" s="121">
        <f>IFERROR(R50/V50-1,"n/a")</f>
        <v>0.28504398826979482</v>
      </c>
      <c r="AB50" s="149"/>
      <c r="AC50" s="82">
        <v>15637</v>
      </c>
      <c r="AD50" s="68">
        <v>0</v>
      </c>
      <c r="AE50" s="68">
        <v>0</v>
      </c>
      <c r="AF50" s="78">
        <v>20248</v>
      </c>
      <c r="AH50" s="123"/>
    </row>
    <row r="51" spans="3:34" s="124" customFormat="1" ht="10.9" thickBot="1">
      <c r="C51" s="35" t="s">
        <v>12</v>
      </c>
      <c r="D51" s="36"/>
      <c r="E51" s="37"/>
      <c r="F51" s="75">
        <f>F37+F40+F43+F46+F49</f>
        <v>493</v>
      </c>
      <c r="G51" s="75">
        <f>G37+G40+G43+G46+G49</f>
        <v>430</v>
      </c>
      <c r="H51" s="75">
        <f t="shared" ref="H51:K52" si="9">H37+H40+H43+H46+H49</f>
        <v>352</v>
      </c>
      <c r="I51" s="75">
        <f t="shared" si="9"/>
        <v>18</v>
      </c>
      <c r="J51" s="75">
        <f t="shared" si="9"/>
        <v>0</v>
      </c>
      <c r="K51" s="75">
        <f t="shared" si="9"/>
        <v>313</v>
      </c>
      <c r="L51" s="66">
        <f>IFERROR(F51/G51-1,"n/a")</f>
        <v>0.14651162790697669</v>
      </c>
      <c r="M51" s="66">
        <f>IFERROR(F51/H51-1,"n/a")</f>
        <v>0.40056818181818188</v>
      </c>
      <c r="N51" s="66">
        <f>IFERROR(F51/I51-1,"n/a")</f>
        <v>26.388888888888889</v>
      </c>
      <c r="O51" s="66" t="str">
        <f>IFERROR(F51/J51-1,"n/a")</f>
        <v>n/a</v>
      </c>
      <c r="P51" s="62">
        <f>IFERROR(F51/K51-1,"n/a")</f>
        <v>0.57507987220447276</v>
      </c>
      <c r="Q51" s="75">
        <f t="shared" ref="Q51:V52" si="10">Q37+Q40+Q43+Q46+Q49</f>
        <v>976</v>
      </c>
      <c r="R51" s="75">
        <f t="shared" si="10"/>
        <v>815</v>
      </c>
      <c r="S51" s="75">
        <f>S37+S40+S43+S46+S49</f>
        <v>680</v>
      </c>
      <c r="T51" s="75">
        <f t="shared" si="10"/>
        <v>25</v>
      </c>
      <c r="U51" s="75">
        <f t="shared" si="10"/>
        <v>42</v>
      </c>
      <c r="V51" s="75">
        <f t="shared" si="10"/>
        <v>605</v>
      </c>
      <c r="W51" s="66">
        <f t="shared" si="8"/>
        <v>0.19754601226993862</v>
      </c>
      <c r="X51" s="66">
        <f t="shared" si="8"/>
        <v>0.19852941176470584</v>
      </c>
      <c r="Y51" s="66">
        <f>IFERROR(R51/T51-1,"n/a")</f>
        <v>31.6</v>
      </c>
      <c r="Z51" s="66">
        <f t="shared" ref="Z51:Z52" si="11">IFERROR(R51/U51-1,"n/a")</f>
        <v>18.404761904761905</v>
      </c>
      <c r="AA51" s="62">
        <f>IFERROR(R51/V51-1,"n/a")</f>
        <v>0.34710743801652888</v>
      </c>
      <c r="AB51" s="66"/>
      <c r="AC51" s="46">
        <f t="shared" ref="AC51:AE52" si="12">AC37+AC40+AC43+AC46+AC49</f>
        <v>3856</v>
      </c>
      <c r="AD51" s="46">
        <f t="shared" si="12"/>
        <v>1673</v>
      </c>
      <c r="AE51" s="46">
        <f t="shared" si="12"/>
        <v>669</v>
      </c>
      <c r="AF51" s="80">
        <f>AF37+AF40+AF43+AF46+AF49</f>
        <v>3241</v>
      </c>
      <c r="AH51" s="123"/>
    </row>
    <row r="52" spans="3:34" s="124" customFormat="1" ht="11.25" thickTop="1" thickBot="1">
      <c r="C52" s="38" t="s">
        <v>13</v>
      </c>
      <c r="D52" s="39"/>
      <c r="E52" s="40"/>
      <c r="F52" s="76">
        <f>F38+F41+F44+F47+F50</f>
        <v>1362424</v>
      </c>
      <c r="G52" s="76">
        <f>G38+G41+G44+G47+G50</f>
        <v>1044083</v>
      </c>
      <c r="H52" s="76">
        <f t="shared" si="9"/>
        <v>579510</v>
      </c>
      <c r="I52" s="76">
        <f t="shared" si="9"/>
        <v>24481</v>
      </c>
      <c r="J52" s="76">
        <f t="shared" si="9"/>
        <v>0</v>
      </c>
      <c r="K52" s="76">
        <f t="shared" si="9"/>
        <v>837624</v>
      </c>
      <c r="L52" s="67">
        <f>IFERROR(F52/G52-1,"n/a")</f>
        <v>0.30490008936071167</v>
      </c>
      <c r="M52" s="67">
        <f>IFERROR(F52/H52-1,"n/a")</f>
        <v>1.3509930803609946</v>
      </c>
      <c r="N52" s="67">
        <f>IFERROR(F52/I52-1,"n/a")</f>
        <v>54.652301785057801</v>
      </c>
      <c r="O52" s="67" t="str">
        <f>IFERROR(F52/J52-1,"n/a")</f>
        <v>n/a</v>
      </c>
      <c r="P52" s="63">
        <f>IFERROR(F52/K52-1,"n/a")</f>
        <v>0.62653410121964037</v>
      </c>
      <c r="Q52" s="76">
        <f t="shared" si="10"/>
        <v>2656937</v>
      </c>
      <c r="R52" s="76">
        <f t="shared" si="10"/>
        <v>2022445</v>
      </c>
      <c r="S52" s="76">
        <f t="shared" si="10"/>
        <v>1086975</v>
      </c>
      <c r="T52" s="76">
        <f t="shared" si="10"/>
        <v>30483</v>
      </c>
      <c r="U52" s="76">
        <f t="shared" si="10"/>
        <v>0</v>
      </c>
      <c r="V52" s="76">
        <f t="shared" si="10"/>
        <v>1628862</v>
      </c>
      <c r="W52" s="67">
        <f t="shared" si="8"/>
        <v>0.31372521873277148</v>
      </c>
      <c r="X52" s="67">
        <f t="shared" si="8"/>
        <v>0.86061776949791846</v>
      </c>
      <c r="Y52" s="118">
        <f>IFERROR(R52/T52-1,"n/a")</f>
        <v>65.346652232391818</v>
      </c>
      <c r="Z52" s="118" t="str">
        <f t="shared" si="11"/>
        <v>n/a</v>
      </c>
      <c r="AA52" s="119">
        <f>IFERROR(R52/V52-1,"n/a")</f>
        <v>0.24163065993313126</v>
      </c>
      <c r="AB52" s="118"/>
      <c r="AC52" s="47">
        <f t="shared" si="12"/>
        <v>9237323</v>
      </c>
      <c r="AD52" s="47">
        <f t="shared" si="12"/>
        <v>2410085</v>
      </c>
      <c r="AE52" s="47">
        <f t="shared" si="12"/>
        <v>1324261</v>
      </c>
      <c r="AF52" s="81">
        <f>AF38+AF41+AF44+AF47+AF50</f>
        <v>8638971</v>
      </c>
      <c r="AH52" s="123"/>
    </row>
    <row r="53" spans="3:34" s="124" customFormat="1" ht="10.9" thickTop="1">
      <c r="AH53" s="123"/>
    </row>
    <row r="54" spans="3:34" s="124" customFormat="1" ht="10.5">
      <c r="S54" s="132"/>
      <c r="T54" s="132"/>
      <c r="U54" s="132"/>
      <c r="V54" s="132"/>
      <c r="AH54" s="123"/>
    </row>
    <row r="55" spans="3:34" ht="14.25">
      <c r="S55" s="111"/>
      <c r="T55" s="111"/>
      <c r="U55" s="111"/>
      <c r="V55" s="111"/>
      <c r="AH55" s="9"/>
    </row>
    <row r="56" spans="3:34" ht="14.25">
      <c r="S56" s="111"/>
      <c r="T56" s="111"/>
      <c r="U56" s="111"/>
      <c r="V56" s="111"/>
      <c r="AH56" s="9"/>
    </row>
    <row r="57" spans="3:34" ht="14.25">
      <c r="S57" s="111"/>
      <c r="T57" s="111"/>
      <c r="U57" s="111"/>
      <c r="V57" s="111"/>
      <c r="AH57" s="9"/>
    </row>
    <row r="58" spans="3:34" ht="14.25">
      <c r="AH58" s="9"/>
    </row>
    <row r="59" spans="3:34" ht="14.25">
      <c r="AH59" s="9"/>
    </row>
    <row r="60" spans="3:34" ht="14.2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E8E3A-1E5B-4004-A97D-102B07FDFC29}">
  <dimension ref="A1:AH66"/>
  <sheetViews>
    <sheetView showGridLines="0" topLeftCell="F7" zoomScale="75" zoomScaleNormal="75" workbookViewId="0">
      <selection activeCell="Q14" sqref="Q14"/>
    </sheetView>
  </sheetViews>
  <sheetFormatPr defaultColWidth="0" defaultRowHeight="0" customHeight="1" zeroHeight="1"/>
  <cols>
    <col min="1" max="2" width="4.1328125" customWidth="1"/>
    <col min="3" max="3" width="3.73046875" customWidth="1"/>
    <col min="4" max="4" width="8.86328125" customWidth="1"/>
    <col min="5" max="6" width="13" customWidth="1"/>
    <col min="7" max="7" width="11.1328125" bestFit="1" customWidth="1"/>
    <col min="8" max="8" width="10.265625" bestFit="1" customWidth="1"/>
    <col min="9" max="10" width="8.86328125" customWidth="1"/>
    <col min="11" max="11" width="10.265625" bestFit="1" customWidth="1"/>
    <col min="12" max="12" width="8" customWidth="1"/>
    <col min="13" max="13" width="8.86328125" bestFit="1" customWidth="1"/>
    <col min="14" max="16" width="8" customWidth="1"/>
    <col min="17" max="17" width="10.265625" bestFit="1" customWidth="1"/>
    <col min="18" max="18" width="12" bestFit="1" customWidth="1"/>
    <col min="19" max="19" width="11.59765625" bestFit="1" customWidth="1"/>
    <col min="20" max="20" width="10.3984375" bestFit="1" customWidth="1"/>
    <col min="21" max="21" width="11.59765625" bestFit="1" customWidth="1"/>
    <col min="22" max="22" width="11.73046875" bestFit="1" customWidth="1"/>
    <col min="23" max="23" width="9.1328125" bestFit="1" customWidth="1"/>
    <col min="24" max="24" width="8.86328125" bestFit="1" customWidth="1"/>
    <col min="25" max="25" width="8.86328125" customWidth="1"/>
    <col min="26" max="26" width="9" bestFit="1" customWidth="1"/>
    <col min="27" max="27" width="7.73046875" customWidth="1"/>
    <col min="28" max="28" width="10.265625" bestFit="1" customWidth="1"/>
    <col min="29" max="29" width="13.3984375" bestFit="1" customWidth="1"/>
    <col min="30" max="30" width="13.265625" bestFit="1" customWidth="1"/>
    <col min="31" max="31" width="12.86328125" bestFit="1" customWidth="1"/>
    <col min="32" max="32" width="15.3984375" bestFit="1" customWidth="1"/>
    <col min="33" max="33" width="11.265625" customWidth="1"/>
    <col min="34" max="34" width="3.3984375" customWidth="1"/>
    <col min="35" max="16384" width="8.86328125" hidden="1"/>
  </cols>
  <sheetData>
    <row r="1" spans="1:34" ht="14.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2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45397</v>
      </c>
      <c r="AG3" s="25"/>
      <c r="AH3" s="9"/>
    </row>
    <row r="4" spans="1:34" ht="15.75">
      <c r="A4" s="9"/>
      <c r="B4" s="11" t="s">
        <v>7</v>
      </c>
      <c r="C4" s="26"/>
      <c r="D4" s="93" t="s">
        <v>45</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4" t="str">
        <f>D4</f>
        <v>April</v>
      </c>
      <c r="G9" s="154"/>
      <c r="H9" s="154"/>
      <c r="I9" s="154"/>
      <c r="J9" s="154"/>
      <c r="K9" s="154"/>
      <c r="L9" s="154"/>
      <c r="M9" s="154"/>
      <c r="N9" s="154"/>
      <c r="O9" s="154"/>
      <c r="P9" s="155"/>
      <c r="Q9" s="156" t="str">
        <f>"January to "&amp; D4</f>
        <v>January to April</v>
      </c>
      <c r="R9" s="157"/>
      <c r="S9" s="157"/>
      <c r="T9" s="157"/>
      <c r="U9" s="157"/>
      <c r="V9" s="157"/>
      <c r="W9" s="157"/>
      <c r="X9" s="157"/>
      <c r="Y9" s="157"/>
      <c r="Z9" s="157"/>
      <c r="AA9" s="158"/>
      <c r="AB9" s="156" t="s">
        <v>57</v>
      </c>
      <c r="AC9" s="157"/>
      <c r="AD9" s="157"/>
      <c r="AE9" s="157"/>
      <c r="AF9" s="159"/>
      <c r="AG9" s="123"/>
      <c r="AH9" s="123"/>
    </row>
    <row r="10" spans="1:34" s="124" customFormat="1" ht="10.5">
      <c r="A10" s="123"/>
      <c r="B10" s="125"/>
      <c r="C10" s="29"/>
      <c r="D10" s="30"/>
      <c r="E10" s="30"/>
      <c r="F10" s="151"/>
      <c r="G10" s="152"/>
      <c r="H10" s="152"/>
      <c r="I10" s="152"/>
      <c r="J10" s="152"/>
      <c r="K10" s="152"/>
      <c r="L10" s="152"/>
      <c r="M10" s="152"/>
      <c r="N10" s="152"/>
      <c r="O10" s="152"/>
      <c r="P10" s="153"/>
      <c r="Q10" s="151"/>
      <c r="R10" s="152"/>
      <c r="S10" s="152"/>
      <c r="T10" s="152"/>
      <c r="U10" s="152"/>
      <c r="V10" s="152"/>
      <c r="W10" s="152"/>
      <c r="X10" s="152"/>
      <c r="Y10" s="152"/>
      <c r="Z10" s="152"/>
      <c r="AA10" s="153"/>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5">
      <c r="A13" s="123"/>
      <c r="B13" s="128"/>
      <c r="C13" s="33"/>
      <c r="D13" s="26" t="s">
        <v>5</v>
      </c>
      <c r="E13" s="32"/>
      <c r="F13" s="71">
        <v>186</v>
      </c>
      <c r="G13" s="71">
        <v>129</v>
      </c>
      <c r="H13" s="71">
        <v>136</v>
      </c>
      <c r="I13" s="71">
        <v>0</v>
      </c>
      <c r="J13" s="71">
        <v>42</v>
      </c>
      <c r="K13" s="71">
        <v>129</v>
      </c>
      <c r="L13" s="64">
        <f>IFERROR(F13/G13-1,"n/a")</f>
        <v>0.44186046511627897</v>
      </c>
      <c r="M13" s="64">
        <f>IFERROR(F13/H13-1,"n/a")</f>
        <v>0.36764705882352944</v>
      </c>
      <c r="N13" s="64" t="str">
        <f>IFERROR(F13/I13-1,"n/a")</f>
        <v>n/a</v>
      </c>
      <c r="O13" s="64">
        <f>IFERROR(F13/J13-1,"n/a")</f>
        <v>3.4285714285714288</v>
      </c>
      <c r="P13" s="60">
        <f>IFERROR(F13/K13-1,"n/a")</f>
        <v>0.44186046511627897</v>
      </c>
      <c r="Q13" s="68">
        <f>'Mar-24'!Q13+F13</f>
        <v>889</v>
      </c>
      <c r="R13" s="68">
        <f>'Mar-24'!R13+G13</f>
        <v>659</v>
      </c>
      <c r="S13" s="68">
        <f>'Mar-24'!S13+H13</f>
        <v>666</v>
      </c>
      <c r="T13" s="68">
        <f>'Mar-24'!T13+I13</f>
        <v>0</v>
      </c>
      <c r="U13" s="68">
        <f>'Mar-24'!U13+J13</f>
        <v>551</v>
      </c>
      <c r="V13" s="68">
        <f>'Mar-24'!V13+K13</f>
        <v>645</v>
      </c>
      <c r="W13" s="64">
        <f>IFERROR(Q13/R13-1,"n/a")</f>
        <v>0.34901365705614573</v>
      </c>
      <c r="X13" s="64">
        <f>IFERROR(Q13/S13-1,"n/a")</f>
        <v>0.33483483483483489</v>
      </c>
      <c r="Y13" s="64" t="str">
        <f>IFERROR(Q13/T13-1,"n/a")</f>
        <v>n/a</v>
      </c>
      <c r="Z13" s="64">
        <f>IFERROR(Q13/U13-1,"n/a")</f>
        <v>0.61343012704174238</v>
      </c>
      <c r="AA13" s="60">
        <f>IFERROR(Q13/V13-1,"n/a")</f>
        <v>0.3782945736434109</v>
      </c>
      <c r="AB13" s="68">
        <v>1630</v>
      </c>
      <c r="AC13" s="68">
        <v>1486</v>
      </c>
      <c r="AD13" s="68">
        <v>522</v>
      </c>
      <c r="AE13" s="68">
        <v>551</v>
      </c>
      <c r="AF13" s="135">
        <v>1591</v>
      </c>
      <c r="AG13" s="123"/>
      <c r="AH13" s="123"/>
    </row>
    <row r="14" spans="1:34" s="124" customFormat="1" ht="10.5">
      <c r="A14" s="123"/>
      <c r="B14" s="128"/>
      <c r="C14" s="33"/>
      <c r="D14" s="26" t="s">
        <v>11</v>
      </c>
      <c r="E14" s="32"/>
      <c r="F14" s="71">
        <v>659111</v>
      </c>
      <c r="G14" s="71">
        <v>449751</v>
      </c>
      <c r="H14" s="71">
        <v>297788</v>
      </c>
      <c r="I14" s="71">
        <v>0</v>
      </c>
      <c r="J14" s="71">
        <v>0</v>
      </c>
      <c r="K14" s="71">
        <v>394045</v>
      </c>
      <c r="L14" s="64">
        <f>IFERROR(F14/G14-1,"n/a")</f>
        <v>0.46550202223007853</v>
      </c>
      <c r="M14" s="64">
        <f>IFERROR(F14/H14-1,"n/a")</f>
        <v>1.2133564817924163</v>
      </c>
      <c r="N14" s="64" t="str">
        <f>IFERROR(F14/I14-1,"n/a")</f>
        <v>n/a</v>
      </c>
      <c r="O14" s="64" t="str">
        <f>IFERROR(F14/J14-1,"n/a")</f>
        <v>n/a</v>
      </c>
      <c r="P14" s="60">
        <f>IFERROR(F14/K14-1,"n/a")</f>
        <v>0.67267951629889988</v>
      </c>
      <c r="Q14" s="68">
        <f>'Mar-24'!Q14+F14</f>
        <v>2809353</v>
      </c>
      <c r="R14" s="68">
        <f>'Mar-24'!R14+G14</f>
        <v>1987935</v>
      </c>
      <c r="S14" s="68">
        <f>'Mar-24'!S14+H14</f>
        <v>1057446</v>
      </c>
      <c r="T14" s="68">
        <f>'Mar-24'!T14+I14</f>
        <v>0</v>
      </c>
      <c r="U14" s="68">
        <f>'Mar-24'!U14+J14</f>
        <v>1092884</v>
      </c>
      <c r="V14" s="68">
        <f>'Mar-24'!V14+K14</f>
        <v>1845149</v>
      </c>
      <c r="W14" s="64">
        <f>IFERROR(Q14/R14-1,"n/a")</f>
        <v>0.41320163888658334</v>
      </c>
      <c r="X14" s="64">
        <f>IFERROR(Q14/S14-1,"n/a")</f>
        <v>1.6567342445855391</v>
      </c>
      <c r="Y14" s="64" t="str">
        <f>IFERROR(Q14/T14-1,"n/a")</f>
        <v>n/a</v>
      </c>
      <c r="Z14" s="64">
        <f>IFERROR(Q14/U14-1,"n/a")</f>
        <v>1.5705866313350731</v>
      </c>
      <c r="AA14" s="60">
        <f>IFERROR(Q14/V14-1,"n/a")</f>
        <v>0.52256159258683166</v>
      </c>
      <c r="AB14" s="68">
        <v>5232537</v>
      </c>
      <c r="AC14" s="68">
        <v>3592413</v>
      </c>
      <c r="AD14" s="68">
        <v>768312</v>
      </c>
      <c r="AE14" s="68">
        <v>1092884</v>
      </c>
      <c r="AF14" s="135">
        <v>4592479</v>
      </c>
      <c r="AG14" s="123"/>
      <c r="AH14" s="123"/>
    </row>
    <row r="15" spans="1:34" s="124" customFormat="1" ht="10.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5">
      <c r="A16" s="123"/>
      <c r="B16" s="128"/>
      <c r="C16" s="33"/>
      <c r="D16" s="26" t="s">
        <v>5</v>
      </c>
      <c r="E16" s="32"/>
      <c r="F16" s="71">
        <v>51</v>
      </c>
      <c r="G16" s="71">
        <v>46</v>
      </c>
      <c r="H16" s="71">
        <v>56</v>
      </c>
      <c r="I16" s="71">
        <v>5</v>
      </c>
      <c r="J16" s="71">
        <v>0</v>
      </c>
      <c r="K16" s="71">
        <v>51</v>
      </c>
      <c r="L16" s="64">
        <f>IFERROR(F16/G16-1,"n/a")</f>
        <v>0.10869565217391308</v>
      </c>
      <c r="M16" s="64">
        <f>IFERROR(F16/H16-1,"n/a")</f>
        <v>-8.9285714285714302E-2</v>
      </c>
      <c r="N16" s="64">
        <f>IFERROR(F16/I16-1,"n/a")</f>
        <v>9.1999999999999993</v>
      </c>
      <c r="O16" s="64" t="str">
        <f>IFERROR(F16/J16-1,"n/a")</f>
        <v>n/a</v>
      </c>
      <c r="P16" s="60">
        <f>IFERROR(F16/K16-1,"n/a")</f>
        <v>0</v>
      </c>
      <c r="Q16" s="68">
        <f>'Mar-24'!Q16+F16</f>
        <v>87</v>
      </c>
      <c r="R16" s="68">
        <f>'Mar-24'!R16+G16</f>
        <v>73</v>
      </c>
      <c r="S16" s="68">
        <f>'Mar-24'!S16+H16</f>
        <v>92</v>
      </c>
      <c r="T16" s="68">
        <f>'Mar-24'!T16+I16</f>
        <v>17</v>
      </c>
      <c r="U16" s="68">
        <f>'Mar-24'!U16+J16</f>
        <v>10</v>
      </c>
      <c r="V16" s="68">
        <f>'Mar-24'!V16+K16</f>
        <v>74</v>
      </c>
      <c r="W16" s="64">
        <f>IFERROR(Q16/R16-1,"n/a")</f>
        <v>0.19178082191780832</v>
      </c>
      <c r="X16" s="64">
        <f>IFERROR(Q16/S16-1,"n/a")</f>
        <v>-5.4347826086956541E-2</v>
      </c>
      <c r="Y16" s="64">
        <f>IFERROR(Q16/T16-1,"n/a")</f>
        <v>4.117647058823529</v>
      </c>
      <c r="Z16" s="64">
        <f>IFERROR(Q16/U16-1,"n/a")</f>
        <v>7.6999999999999993</v>
      </c>
      <c r="AA16" s="60">
        <f>IFERROR(Q16/V16-1,"n/a")</f>
        <v>0.17567567567567566</v>
      </c>
      <c r="AB16" s="68">
        <v>575</v>
      </c>
      <c r="AC16" s="68">
        <v>572</v>
      </c>
      <c r="AD16" s="68">
        <v>202</v>
      </c>
      <c r="AE16" s="68">
        <v>54</v>
      </c>
      <c r="AF16" s="135">
        <v>586</v>
      </c>
      <c r="AG16" s="123"/>
      <c r="AH16" s="123"/>
    </row>
    <row r="17" spans="1:34" s="124" customFormat="1" ht="10.5">
      <c r="A17" s="123"/>
      <c r="B17" s="128"/>
      <c r="C17" s="33"/>
      <c r="D17" s="26" t="s">
        <v>11</v>
      </c>
      <c r="E17" s="32"/>
      <c r="F17" s="71">
        <v>123781</v>
      </c>
      <c r="G17" s="71">
        <v>107348</v>
      </c>
      <c r="H17" s="71">
        <v>60367</v>
      </c>
      <c r="I17" s="71">
        <v>6002</v>
      </c>
      <c r="J17" s="71">
        <v>0</v>
      </c>
      <c r="K17" s="71">
        <v>147331</v>
      </c>
      <c r="L17" s="64">
        <f>IFERROR(F17/G17-1,"n/a")</f>
        <v>0.15308156649401949</v>
      </c>
      <c r="M17" s="64">
        <f>IFERROR(F17/H17-1,"n/a")</f>
        <v>1.0504745970480562</v>
      </c>
      <c r="N17" s="64">
        <f>IFERROR(F17/I17-1,"n/a")</f>
        <v>19.623292235921358</v>
      </c>
      <c r="O17" s="64" t="str">
        <f>IFERROR(F17/J17-1,"n/a")</f>
        <v>n/a</v>
      </c>
      <c r="P17" s="60">
        <f>IFERROR(F17/K17-1,"n/a")</f>
        <v>-0.15984416042788008</v>
      </c>
      <c r="Q17" s="68">
        <f>'Mar-24'!Q17+F17</f>
        <v>252653</v>
      </c>
      <c r="R17" s="68">
        <f>'Mar-24'!R17+G17</f>
        <v>190403</v>
      </c>
      <c r="S17" s="68">
        <f>'Mar-24'!S17+H17</f>
        <v>96875</v>
      </c>
      <c r="T17" s="68">
        <f>'Mar-24'!T17+I17</f>
        <v>16105</v>
      </c>
      <c r="U17" s="68">
        <f>'Mar-24'!U17+J17</f>
        <v>41113</v>
      </c>
      <c r="V17" s="68">
        <f>'Mar-24'!V17+K17</f>
        <v>227705</v>
      </c>
      <c r="W17" s="64">
        <f>IFERROR(Q17/R17-1,"n/a")</f>
        <v>0.32693812597490579</v>
      </c>
      <c r="X17" s="64">
        <f>IFERROR(Q17/S17-1,"n/a")</f>
        <v>1.6080309677419353</v>
      </c>
      <c r="Y17" s="64">
        <f>IFERROR(Q17/T17-1,"n/a")</f>
        <v>14.687860912760012</v>
      </c>
      <c r="Z17" s="64">
        <f>IFERROR(Q17/U17-1,"n/a")</f>
        <v>5.145331160460195</v>
      </c>
      <c r="AA17" s="60">
        <f>IFERROR(Q17/V17-1,"n/a")</f>
        <v>0.10956281153246517</v>
      </c>
      <c r="AB17" s="68">
        <v>1660685</v>
      </c>
      <c r="AC17" s="68">
        <v>965963</v>
      </c>
      <c r="AD17" s="68">
        <v>301521</v>
      </c>
      <c r="AE17" s="68">
        <v>70675</v>
      </c>
      <c r="AF17" s="135">
        <v>1400932</v>
      </c>
      <c r="AG17" s="123"/>
      <c r="AH17" s="123"/>
    </row>
    <row r="18" spans="1:34" s="124" customFormat="1" ht="10.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5">
      <c r="A19" s="123"/>
      <c r="B19" s="128"/>
      <c r="C19" s="33"/>
      <c r="D19" s="26" t="s">
        <v>5</v>
      </c>
      <c r="E19" s="32"/>
      <c r="F19" s="71">
        <v>52</v>
      </c>
      <c r="G19" s="71">
        <v>47</v>
      </c>
      <c r="H19" s="71">
        <v>35</v>
      </c>
      <c r="I19" s="71">
        <v>2</v>
      </c>
      <c r="J19" s="71">
        <v>0</v>
      </c>
      <c r="K19" s="71">
        <v>21</v>
      </c>
      <c r="L19" s="64">
        <f>IFERROR(F19/G19-1,"n/a")</f>
        <v>0.1063829787234043</v>
      </c>
      <c r="M19" s="64">
        <f>IFERROR(F19/H19-1,"n/a")</f>
        <v>0.48571428571428577</v>
      </c>
      <c r="N19" s="64">
        <f>IFERROR(F19/I19-1,"n/a")</f>
        <v>25</v>
      </c>
      <c r="O19" s="64" t="str">
        <f>IFERROR(F19/J19-1,"n/a")</f>
        <v>n/a</v>
      </c>
      <c r="P19" s="60">
        <f>IFERROR(F19/K19-1,"n/a")</f>
        <v>1.4761904761904763</v>
      </c>
      <c r="Q19" s="68">
        <f>'Mar-24'!Q19+F19</f>
        <v>79</v>
      </c>
      <c r="R19" s="68">
        <f>'Mar-24'!R19+G19</f>
        <v>70</v>
      </c>
      <c r="S19" s="68">
        <f>'Mar-24'!S19+H19</f>
        <v>47</v>
      </c>
      <c r="T19" s="68">
        <f>'Mar-24'!T19+I19</f>
        <v>2</v>
      </c>
      <c r="U19" s="68">
        <f>'Mar-24'!U19+J19</f>
        <v>3</v>
      </c>
      <c r="V19" s="68">
        <f>'Mar-24'!V19+K19</f>
        <v>27</v>
      </c>
      <c r="W19" s="64">
        <f>IFERROR(Q19/R19-1,"n/a")</f>
        <v>0.12857142857142856</v>
      </c>
      <c r="X19" s="64">
        <f>IFERROR(Q19/S19-1,"n/a")</f>
        <v>0.68085106382978733</v>
      </c>
      <c r="Y19" s="64">
        <f>IFERROR(Q19/T19-1,"n/a")</f>
        <v>38.5</v>
      </c>
      <c r="Z19" s="64">
        <f>IFERROR(Q19/U19-1,"n/a")</f>
        <v>25.333333333333332</v>
      </c>
      <c r="AA19" s="60">
        <f>IFERROR(Q19/V19-1,"n/a")</f>
        <v>1.925925925925926</v>
      </c>
      <c r="AB19" s="68">
        <v>708</v>
      </c>
      <c r="AC19" s="68">
        <v>658</v>
      </c>
      <c r="AD19" s="68">
        <v>47</v>
      </c>
      <c r="AE19" s="68">
        <v>9</v>
      </c>
      <c r="AF19" s="135">
        <v>290</v>
      </c>
      <c r="AG19" s="123"/>
      <c r="AH19" s="123"/>
    </row>
    <row r="20" spans="1:34" s="124" customFormat="1" ht="10.5">
      <c r="A20" s="123"/>
      <c r="B20" s="128"/>
      <c r="C20" s="33"/>
      <c r="D20" s="26" t="s">
        <v>11</v>
      </c>
      <c r="E20" s="32"/>
      <c r="F20" s="71">
        <v>75855</v>
      </c>
      <c r="G20" s="71">
        <v>66302</v>
      </c>
      <c r="H20" s="71">
        <v>32576</v>
      </c>
      <c r="I20" s="71">
        <v>0</v>
      </c>
      <c r="J20" s="71">
        <v>0</v>
      </c>
      <c r="K20" s="71">
        <v>36063</v>
      </c>
      <c r="L20" s="64">
        <f>IFERROR(F20/G20-1,"n/a")</f>
        <v>0.14408313474706635</v>
      </c>
      <c r="M20" s="64">
        <f>IFERROR(F20/H20-1,"n/a")</f>
        <v>1.3285547642436151</v>
      </c>
      <c r="N20" s="64" t="str">
        <f>IFERROR(F20/I20-1,"n/a")</f>
        <v>n/a</v>
      </c>
      <c r="O20" s="64" t="str">
        <f>IFERROR(F20/J20-1,"n/a")</f>
        <v>n/a</v>
      </c>
      <c r="P20" s="60">
        <f>IFERROR(F20/K20-1,"n/a")</f>
        <v>1.1034023791697862</v>
      </c>
      <c r="Q20" s="68">
        <f>'Mar-24'!Q20+F20</f>
        <v>115596</v>
      </c>
      <c r="R20" s="68">
        <f>'Mar-24'!R20+G20</f>
        <v>87148</v>
      </c>
      <c r="S20" s="68">
        <f>'Mar-24'!S20+H20</f>
        <v>35661</v>
      </c>
      <c r="T20" s="68">
        <f>'Mar-24'!T20+I20</f>
        <v>0</v>
      </c>
      <c r="U20" s="68">
        <f>'Mar-24'!U20+J20</f>
        <v>1753</v>
      </c>
      <c r="V20" s="68">
        <f>'Mar-24'!V20+K20</f>
        <v>42547</v>
      </c>
      <c r="W20" s="64">
        <f>IFERROR(Q20/R20-1,"n/a")</f>
        <v>0.32643319410657723</v>
      </c>
      <c r="X20" s="64">
        <f>IFERROR(Q20/S20-1,"n/a")</f>
        <v>2.2415243543366703</v>
      </c>
      <c r="Y20" s="64" t="str">
        <f>IFERROR(Q20/T20-1,"n/a")</f>
        <v>n/a</v>
      </c>
      <c r="Z20" s="64">
        <f>IFERROR(Q20/U20-1,"n/a")</f>
        <v>64.941814033086132</v>
      </c>
      <c r="AA20" s="60">
        <f>IFERROR(Q20/V20-1,"n/a")</f>
        <v>1.7169013091404799</v>
      </c>
      <c r="AB20" s="68">
        <v>1277526</v>
      </c>
      <c r="AC20" s="68">
        <v>887495</v>
      </c>
      <c r="AD20" s="68">
        <v>17541</v>
      </c>
      <c r="AE20" s="68">
        <v>10046.999999999998</v>
      </c>
      <c r="AF20" s="135">
        <v>585930</v>
      </c>
      <c r="AG20" s="123"/>
      <c r="AH20" s="123"/>
    </row>
    <row r="21" spans="1:34" s="124" customFormat="1" ht="10.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5">
      <c r="A22" s="123"/>
      <c r="B22" s="128"/>
      <c r="C22" s="33"/>
      <c r="D22" s="26" t="s">
        <v>5</v>
      </c>
      <c r="E22" s="34"/>
      <c r="F22" s="71">
        <v>193</v>
      </c>
      <c r="G22" s="71">
        <v>162</v>
      </c>
      <c r="H22" s="71">
        <v>100</v>
      </c>
      <c r="I22" s="71">
        <v>0</v>
      </c>
      <c r="J22" s="71">
        <v>0</v>
      </c>
      <c r="K22" s="71">
        <v>90</v>
      </c>
      <c r="L22" s="64">
        <f>IFERROR(F22/G22-1,"n/a")</f>
        <v>0.19135802469135799</v>
      </c>
      <c r="M22" s="64">
        <f>IFERROR(F22/H22-1,"n/a")</f>
        <v>0.92999999999999994</v>
      </c>
      <c r="N22" s="64" t="str">
        <f>IFERROR(F22/I22-1,"n/a")</f>
        <v>n/a</v>
      </c>
      <c r="O22" s="64" t="str">
        <f>IFERROR(F22/J22-1,"n/a")</f>
        <v>n/a</v>
      </c>
      <c r="P22" s="60">
        <f>IFERROR(F22/K22-1,"n/a")</f>
        <v>1.1444444444444444</v>
      </c>
      <c r="Q22" s="68">
        <f>'Mar-24'!Q22+F22</f>
        <v>452</v>
      </c>
      <c r="R22" s="68">
        <f>'Mar-24'!R22+G22</f>
        <v>449</v>
      </c>
      <c r="S22" s="68">
        <f>'Mar-24'!S22+H22</f>
        <v>153</v>
      </c>
      <c r="T22" s="68">
        <f>'Mar-24'!T22+I22</f>
        <v>0</v>
      </c>
      <c r="U22" s="68">
        <f>'Mar-24'!U22+J22</f>
        <v>43</v>
      </c>
      <c r="V22" s="68">
        <f>'Mar-24'!V22+K22</f>
        <v>179</v>
      </c>
      <c r="W22" s="64">
        <f>IFERROR(Q22/R22-1,"n/a")</f>
        <v>6.6815144766148027E-3</v>
      </c>
      <c r="X22" s="64">
        <f>IFERROR(Q22/S22-1,"n/a")</f>
        <v>1.9542483660130721</v>
      </c>
      <c r="Y22" s="64" t="str">
        <f>IFERROR(Q22/T22-1,"n/a")</f>
        <v>n/a</v>
      </c>
      <c r="Z22" s="64">
        <f>IFERROR(Q22/U22-1,"n/a")</f>
        <v>9.5116279069767433</v>
      </c>
      <c r="AA22" s="60">
        <f>IFERROR(Q22/V22-1,"n/a")</f>
        <v>1.5251396648044691</v>
      </c>
      <c r="AB22" s="68">
        <v>1500</v>
      </c>
      <c r="AC22" s="68">
        <v>895</v>
      </c>
      <c r="AD22" s="68">
        <v>283</v>
      </c>
      <c r="AE22" s="68">
        <v>43</v>
      </c>
      <c r="AF22" s="135">
        <v>827</v>
      </c>
      <c r="AG22" s="123"/>
      <c r="AH22" s="123"/>
    </row>
    <row r="23" spans="1:34" s="124" customFormat="1" ht="10.5">
      <c r="A23" s="123"/>
      <c r="B23" s="128"/>
      <c r="C23" s="33"/>
      <c r="D23" s="26" t="s">
        <v>11</v>
      </c>
      <c r="E23" s="32"/>
      <c r="F23" s="71">
        <v>431635</v>
      </c>
      <c r="G23" s="71">
        <v>352703</v>
      </c>
      <c r="H23" s="71">
        <v>115809</v>
      </c>
      <c r="I23" s="71">
        <v>0</v>
      </c>
      <c r="J23" s="71">
        <v>0</v>
      </c>
      <c r="K23" s="71">
        <v>212740</v>
      </c>
      <c r="L23" s="64">
        <f>IFERROR(F23/G23-1,"n/a")</f>
        <v>0.2237916887579634</v>
      </c>
      <c r="M23" s="64">
        <f>IFERROR(F23/H23-1,"n/a")</f>
        <v>2.7271282888203854</v>
      </c>
      <c r="N23" s="64" t="str">
        <f>IFERROR(F23/I23-1,"n/a")</f>
        <v>n/a</v>
      </c>
      <c r="O23" s="64" t="str">
        <f>IFERROR(F23/J23-1,"n/a")</f>
        <v>n/a</v>
      </c>
      <c r="P23" s="60">
        <f>IFERROR(F23/K23-1,"n/a")</f>
        <v>1.0289320297076245</v>
      </c>
      <c r="Q23" s="68">
        <f>'Mar-24'!Q23+F23</f>
        <v>1344690</v>
      </c>
      <c r="R23" s="68">
        <f>'Mar-24'!R23+G23</f>
        <v>1188977</v>
      </c>
      <c r="S23" s="68">
        <f>'Mar-24'!S23+H23</f>
        <v>184263</v>
      </c>
      <c r="T23" s="68">
        <f>'Mar-24'!T23+I23</f>
        <v>0</v>
      </c>
      <c r="U23" s="68">
        <f>'Mar-24'!U23+J23</f>
        <v>140552</v>
      </c>
      <c r="V23" s="68">
        <f>'Mar-24'!V23+K23</f>
        <v>464640</v>
      </c>
      <c r="W23" s="64">
        <f>IFERROR(Q23/R23-1,"n/a")</f>
        <v>0.13096384538977635</v>
      </c>
      <c r="X23" s="64">
        <f>IFERROR(Q23/S23-1,"n/a")</f>
        <v>6.297666921736865</v>
      </c>
      <c r="Y23" s="64" t="str">
        <f>IFERROR(Q23/T23-1,"n/a")</f>
        <v>n/a</v>
      </c>
      <c r="Z23" s="64">
        <f>IFERROR(Q23/U23-1,"n/a")</f>
        <v>8.5672064431669419</v>
      </c>
      <c r="AA23" s="60">
        <f>IFERROR(Q23/V23-1,"n/a")</f>
        <v>1.8940470041322315</v>
      </c>
      <c r="AB23" s="68">
        <v>4449177</v>
      </c>
      <c r="AC23" s="68">
        <v>2165161</v>
      </c>
      <c r="AD23" s="68">
        <v>465109</v>
      </c>
      <c r="AE23" s="68">
        <v>140552</v>
      </c>
      <c r="AF23" s="135">
        <v>2552942</v>
      </c>
      <c r="AG23" s="123"/>
      <c r="AH23" s="123"/>
    </row>
    <row r="24" spans="1:34" s="124" customFormat="1" ht="10.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5">
      <c r="B25" s="128"/>
      <c r="C25" s="33"/>
      <c r="D25" s="26" t="s">
        <v>5</v>
      </c>
      <c r="E25" s="32"/>
      <c r="F25" s="71">
        <v>1</v>
      </c>
      <c r="G25" s="71">
        <v>1</v>
      </c>
      <c r="H25" s="71">
        <v>1</v>
      </c>
      <c r="I25" s="71">
        <v>0</v>
      </c>
      <c r="J25" s="71">
        <v>0</v>
      </c>
      <c r="K25" s="71">
        <v>1</v>
      </c>
      <c r="L25" s="64">
        <f>IFERROR(F25/G25-1,"n/a")</f>
        <v>0</v>
      </c>
      <c r="M25" s="64">
        <f>IFERROR(F25/H25-1,"n/a")</f>
        <v>0</v>
      </c>
      <c r="N25" s="64" t="str">
        <f>IFERROR(F25/I25-1,"n/a")</f>
        <v>n/a</v>
      </c>
      <c r="O25" s="64" t="str">
        <f>IFERROR(F25/J25-1,"n/a")</f>
        <v>n/a</v>
      </c>
      <c r="P25" s="60">
        <f>IFERROR(F25/K25-1,"n/a")</f>
        <v>0</v>
      </c>
      <c r="Q25" s="68">
        <f>'Mar-24'!Q25+F25</f>
        <v>1</v>
      </c>
      <c r="R25" s="68">
        <f>'Mar-24'!R25+G25</f>
        <v>1</v>
      </c>
      <c r="S25" s="68">
        <f>'Mar-24'!S25+H25</f>
        <v>1</v>
      </c>
      <c r="T25" s="68">
        <f>'Mar-24'!T25+I25</f>
        <v>0</v>
      </c>
      <c r="U25" s="68">
        <f>'Mar-24'!U25+J25</f>
        <v>0</v>
      </c>
      <c r="V25" s="68">
        <f>'Mar-24'!V25+K25</f>
        <v>1</v>
      </c>
      <c r="W25" s="64">
        <f>IFERROR(Q25/R25-1,"n/a")</f>
        <v>0</v>
      </c>
      <c r="X25" s="64">
        <f>IFERROR(Q25/S25-1,"n/a")</f>
        <v>0</v>
      </c>
      <c r="Y25" s="64" t="str">
        <f>IFERROR(Q25/T25-1,"n/a")</f>
        <v>n/a</v>
      </c>
      <c r="Z25" s="64" t="str">
        <f>IFERROR(Q25/U25-1,"n/a")</f>
        <v>n/a</v>
      </c>
      <c r="AA25" s="60">
        <f>IFERROR(Q25/V25-1,"n/a")</f>
        <v>0</v>
      </c>
      <c r="AB25" s="68">
        <v>21</v>
      </c>
      <c r="AC25" s="68">
        <v>9</v>
      </c>
      <c r="AD25" s="68">
        <v>0</v>
      </c>
      <c r="AE25" s="68">
        <v>0</v>
      </c>
      <c r="AF25" s="135">
        <v>16</v>
      </c>
      <c r="AG25" s="123"/>
      <c r="AH25" s="123"/>
    </row>
    <row r="26" spans="1:34" s="124" customFormat="1" ht="10.5">
      <c r="A26" s="123"/>
      <c r="B26" s="128"/>
      <c r="C26" s="33"/>
      <c r="D26" s="26" t="s">
        <v>11</v>
      </c>
      <c r="E26" s="32"/>
      <c r="F26" s="71">
        <v>4131</v>
      </c>
      <c r="G26" s="71">
        <v>2258</v>
      </c>
      <c r="H26" s="71">
        <v>925</v>
      </c>
      <c r="I26" s="71">
        <v>0</v>
      </c>
      <c r="J26" s="71">
        <v>0</v>
      </c>
      <c r="K26" s="71">
        <v>1059</v>
      </c>
      <c r="L26" s="64">
        <f>IFERROR(F26/G26-1,"n/a")</f>
        <v>0.82949512843224094</v>
      </c>
      <c r="M26" s="64">
        <f>IFERROR(F26/H26-1,"n/a")</f>
        <v>3.4659459459459461</v>
      </c>
      <c r="N26" s="64" t="str">
        <f>IFERROR(F26/I26-1,"n/a")</f>
        <v>n/a</v>
      </c>
      <c r="O26" s="64" t="str">
        <f>IFERROR(F26/J26-1,"n/a")</f>
        <v>n/a</v>
      </c>
      <c r="P26" s="60">
        <f>IFERROR(F26/K26-1,"n/a")</f>
        <v>2.9008498583569406</v>
      </c>
      <c r="Q26" s="68">
        <f>'Mar-24'!Q26+F26</f>
        <v>4131</v>
      </c>
      <c r="R26" s="68">
        <f>'Mar-24'!R26+G26</f>
        <v>2258</v>
      </c>
      <c r="S26" s="68">
        <f>'Mar-24'!S26+H26</f>
        <v>925</v>
      </c>
      <c r="T26" s="68">
        <f>'Mar-24'!T26+I26</f>
        <v>0</v>
      </c>
      <c r="U26" s="68">
        <f>'Mar-24'!U26+J26</f>
        <v>0</v>
      </c>
      <c r="V26" s="68">
        <f>'Mar-24'!V26+K26</f>
        <v>1059</v>
      </c>
      <c r="W26" s="64">
        <f>IFERROR(Q26/R26-1,"n/a")</f>
        <v>0.82949512843224094</v>
      </c>
      <c r="X26" s="64">
        <f>IFERROR(Q26/S26-1,"n/a")</f>
        <v>3.4659459459459461</v>
      </c>
      <c r="Y26" s="64" t="str">
        <f>IFERROR(Q26/T26-1,"n/a")</f>
        <v>n/a</v>
      </c>
      <c r="Z26" s="64" t="str">
        <f>IFERROR(Q26/U26-1,"n/a")</f>
        <v>n/a</v>
      </c>
      <c r="AA26" s="60">
        <f>IFERROR(Q26/V26-1,"n/a")</f>
        <v>2.9008498583569406</v>
      </c>
      <c r="AB26" s="68">
        <v>38626</v>
      </c>
      <c r="AC26" s="68">
        <v>15637</v>
      </c>
      <c r="AD26" s="68">
        <v>0</v>
      </c>
      <c r="AE26" s="68">
        <v>0</v>
      </c>
      <c r="AF26" s="137">
        <v>20248</v>
      </c>
      <c r="AG26" s="123"/>
      <c r="AH26" s="123"/>
    </row>
    <row r="27" spans="1:34" s="124" customFormat="1" ht="10.9" thickBot="1">
      <c r="A27" s="123"/>
      <c r="B27" s="128"/>
      <c r="C27" s="35" t="s">
        <v>12</v>
      </c>
      <c r="D27" s="36"/>
      <c r="E27" s="37"/>
      <c r="F27" s="75">
        <f t="shared" ref="F27:K28" si="0">F13+F16+F19+F22+F25</f>
        <v>483</v>
      </c>
      <c r="G27" s="75">
        <f t="shared" si="0"/>
        <v>385</v>
      </c>
      <c r="H27" s="75">
        <f t="shared" si="0"/>
        <v>328</v>
      </c>
      <c r="I27" s="75">
        <f t="shared" si="0"/>
        <v>7</v>
      </c>
      <c r="J27" s="75">
        <f t="shared" si="0"/>
        <v>42</v>
      </c>
      <c r="K27" s="75">
        <f t="shared" si="0"/>
        <v>292</v>
      </c>
      <c r="L27" s="66">
        <f>IFERROR(F27/G27-1,"n/a")</f>
        <v>0.25454545454545463</v>
      </c>
      <c r="M27" s="66">
        <f>IFERROR(F27/H27-1,"n/a")</f>
        <v>0.47256097560975618</v>
      </c>
      <c r="N27" s="66">
        <f>IFERROR(F27/I27-1,"n/a")</f>
        <v>68</v>
      </c>
      <c r="O27" s="66">
        <f>IFERROR(F27/J27-1,"n/a")</f>
        <v>10.5</v>
      </c>
      <c r="P27" s="62">
        <f>IFERROR(F27/K27-1,"n/a")</f>
        <v>0.65410958904109595</v>
      </c>
      <c r="Q27" s="75">
        <f t="shared" ref="Q27:V28" si="1">Q13+Q16+Q19+Q22+Q25</f>
        <v>1508</v>
      </c>
      <c r="R27" s="75">
        <f t="shared" si="1"/>
        <v>1252</v>
      </c>
      <c r="S27" s="75">
        <f t="shared" si="1"/>
        <v>959</v>
      </c>
      <c r="T27" s="75">
        <f t="shared" si="1"/>
        <v>19</v>
      </c>
      <c r="U27" s="75">
        <f t="shared" si="1"/>
        <v>607</v>
      </c>
      <c r="V27" s="75">
        <f t="shared" si="1"/>
        <v>926</v>
      </c>
      <c r="W27" s="66">
        <f>IFERROR(Q27/R27-1,"n/a")</f>
        <v>0.20447284345047922</v>
      </c>
      <c r="X27" s="66">
        <f>IFERROR(Q27/S27-1,"n/a")</f>
        <v>0.57247132429614189</v>
      </c>
      <c r="Y27" s="66">
        <f>IFERROR(Q27/T27-1,"n/a")</f>
        <v>78.368421052631575</v>
      </c>
      <c r="Z27" s="66">
        <f>IFERROR(Q27/U27-1,"n/a")</f>
        <v>1.4843492586490941</v>
      </c>
      <c r="AA27" s="62">
        <f>IFERROR(Q27/V27-1,"n/a")</f>
        <v>0.62850971922246224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1.25" thickTop="1" thickBot="1">
      <c r="A28" s="123"/>
      <c r="B28" s="128"/>
      <c r="C28" s="38" t="s">
        <v>13</v>
      </c>
      <c r="D28" s="39"/>
      <c r="E28" s="40"/>
      <c r="F28" s="76">
        <f t="shared" si="0"/>
        <v>1294513</v>
      </c>
      <c r="G28" s="76">
        <f t="shared" si="0"/>
        <v>978362</v>
      </c>
      <c r="H28" s="76">
        <f t="shared" si="0"/>
        <v>507465</v>
      </c>
      <c r="I28" s="76">
        <f t="shared" si="0"/>
        <v>6002</v>
      </c>
      <c r="J28" s="76">
        <f t="shared" si="0"/>
        <v>0</v>
      </c>
      <c r="K28" s="76">
        <f t="shared" si="0"/>
        <v>791238</v>
      </c>
      <c r="L28" s="67">
        <f>IFERROR(F28/G28-1,"n/a")</f>
        <v>0.32314317195475706</v>
      </c>
      <c r="M28" s="67">
        <f>IFERROR(F28/H28-1,"n/a")</f>
        <v>1.5509404589479079</v>
      </c>
      <c r="N28" s="67">
        <f>IFERROR(F28/I28-1,"n/a")</f>
        <v>214.68027324225258</v>
      </c>
      <c r="O28" s="67" t="str">
        <f>IFERROR(F28/J28-1,"n/a")</f>
        <v>n/a</v>
      </c>
      <c r="P28" s="63">
        <f>IFERROR(F28/K28-1,"n/a")</f>
        <v>0.63606019933319691</v>
      </c>
      <c r="Q28" s="76">
        <f t="shared" si="1"/>
        <v>4526423</v>
      </c>
      <c r="R28" s="76">
        <f t="shared" si="1"/>
        <v>3456721</v>
      </c>
      <c r="S28" s="76">
        <f t="shared" si="1"/>
        <v>1375170</v>
      </c>
      <c r="T28" s="76">
        <f t="shared" si="1"/>
        <v>16105</v>
      </c>
      <c r="U28" s="76">
        <f t="shared" si="1"/>
        <v>1276302</v>
      </c>
      <c r="V28" s="76">
        <f t="shared" si="1"/>
        <v>2581100</v>
      </c>
      <c r="W28" s="67">
        <f>IFERROR(Q28/R28-1,"n/a")</f>
        <v>0.30945569515156124</v>
      </c>
      <c r="X28" s="67">
        <f>IFERROR(Q28/S28-1,"n/a")</f>
        <v>2.2915370463288176</v>
      </c>
      <c r="Y28" s="67">
        <f>IFERROR(Q28/T28-1,"n/a")</f>
        <v>280.05700093138779</v>
      </c>
      <c r="Z28" s="67">
        <f>IFERROR(Q28/U28-1,"n/a")</f>
        <v>2.5465140695540711</v>
      </c>
      <c r="AA28" s="63">
        <f>IFERROR(Q28/V28-1,"n/a")</f>
        <v>0.7536798264305915</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9"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7" t="str">
        <f>F9</f>
        <v>April</v>
      </c>
      <c r="G33" s="157"/>
      <c r="H33" s="157"/>
      <c r="I33" s="157"/>
      <c r="J33" s="157"/>
      <c r="K33" s="157"/>
      <c r="L33" s="157"/>
      <c r="M33" s="157"/>
      <c r="N33" s="157"/>
      <c r="O33" s="157"/>
      <c r="P33" s="158"/>
      <c r="Q33" s="160" t="s">
        <v>129</v>
      </c>
      <c r="R33" s="161"/>
      <c r="S33" s="161"/>
      <c r="T33" s="161"/>
      <c r="U33" s="161"/>
      <c r="V33" s="161"/>
      <c r="W33" s="161"/>
      <c r="X33" s="161"/>
      <c r="Y33" s="161"/>
      <c r="Z33" s="161"/>
      <c r="AA33" s="162"/>
      <c r="AB33" s="160" t="s">
        <v>58</v>
      </c>
      <c r="AC33" s="161"/>
      <c r="AD33" s="161"/>
      <c r="AE33" s="161"/>
      <c r="AF33" s="163"/>
    </row>
    <row r="34" spans="1:34" s="124" customFormat="1" ht="10.5">
      <c r="A34" s="123"/>
      <c r="B34" s="123"/>
      <c r="C34" s="29"/>
      <c r="D34" s="30"/>
      <c r="E34" s="30"/>
      <c r="F34" s="144"/>
      <c r="G34" s="145"/>
      <c r="H34" s="145"/>
      <c r="I34" s="145"/>
      <c r="J34" s="145"/>
      <c r="K34" s="145"/>
      <c r="L34" s="145"/>
      <c r="M34" s="145"/>
      <c r="N34" s="145"/>
      <c r="O34" s="145"/>
      <c r="P34" s="146"/>
      <c r="Q34" s="145"/>
      <c r="R34" s="145"/>
      <c r="S34" s="145"/>
      <c r="T34" s="145"/>
      <c r="U34" s="145"/>
      <c r="V34" s="145"/>
      <c r="W34" s="145"/>
      <c r="X34" s="145"/>
      <c r="Y34" s="145"/>
      <c r="Z34" s="145"/>
      <c r="AA34" s="146"/>
      <c r="AB34" s="151"/>
      <c r="AC34" s="152"/>
      <c r="AD34" s="152"/>
      <c r="AE34" s="152"/>
      <c r="AF34" s="153"/>
    </row>
    <row r="35" spans="1:34" s="124" customFormat="1" ht="20.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7"/>
      <c r="AC35" s="53" t="s">
        <v>53</v>
      </c>
      <c r="AD35" s="53" t="s">
        <v>54</v>
      </c>
      <c r="AE35" s="53" t="s">
        <v>65</v>
      </c>
      <c r="AF35" s="57" t="s">
        <v>73</v>
      </c>
      <c r="AH35" s="123"/>
    </row>
    <row r="36" spans="1:34" s="124" customFormat="1" ht="10.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8"/>
      <c r="AC36" s="26"/>
      <c r="AD36" s="26"/>
      <c r="AE36" s="88"/>
      <c r="AF36" s="85"/>
      <c r="AH36" s="123"/>
    </row>
    <row r="37" spans="1:34" s="124" customFormat="1" ht="10.5">
      <c r="A37" s="123"/>
      <c r="B37" s="123"/>
      <c r="C37" s="33"/>
      <c r="D37" s="26" t="s">
        <v>5</v>
      </c>
      <c r="E37" s="32"/>
      <c r="F37" s="74">
        <f t="shared" ref="F37:K38" si="3">F13</f>
        <v>186</v>
      </c>
      <c r="G37" s="74">
        <f t="shared" si="3"/>
        <v>129</v>
      </c>
      <c r="H37" s="74">
        <f t="shared" si="3"/>
        <v>136</v>
      </c>
      <c r="I37" s="74">
        <f t="shared" si="3"/>
        <v>0</v>
      </c>
      <c r="J37" s="74">
        <f t="shared" si="3"/>
        <v>42</v>
      </c>
      <c r="K37" s="74">
        <f t="shared" si="3"/>
        <v>129</v>
      </c>
      <c r="L37" s="64">
        <f>IFERROR(F37/G37-1,"n/a")</f>
        <v>0.44186046511627897</v>
      </c>
      <c r="M37" s="64">
        <f>IFERROR(F37/H37-1,"n/a")</f>
        <v>0.36764705882352944</v>
      </c>
      <c r="N37" s="64" t="str">
        <f>IFERROR(F37/I37-1,"n/a")</f>
        <v>n/a</v>
      </c>
      <c r="O37" s="64">
        <f>IFERROR(F37/J37-1,"n/a")</f>
        <v>3.4285714285714288</v>
      </c>
      <c r="P37" s="60">
        <f>IFERROR(F37/K37-1,"n/a")</f>
        <v>0.44186046511627897</v>
      </c>
      <c r="Q37" s="74">
        <f>F37</f>
        <v>186</v>
      </c>
      <c r="R37" s="74">
        <f>G37</f>
        <v>129</v>
      </c>
      <c r="S37" s="74">
        <f>H37</f>
        <v>136</v>
      </c>
      <c r="T37" s="74">
        <f t="shared" ref="R37:V38" si="4">I37</f>
        <v>0</v>
      </c>
      <c r="U37" s="74">
        <f t="shared" si="4"/>
        <v>42</v>
      </c>
      <c r="V37" s="74">
        <f t="shared" si="4"/>
        <v>129</v>
      </c>
      <c r="W37" s="120">
        <f>IFERROR(Q37/R37-1,"n/a")</f>
        <v>0.44186046511627897</v>
      </c>
      <c r="X37" s="120">
        <f>IFERROR(R37/S37-1,"n/a")</f>
        <v>-5.1470588235294157E-2</v>
      </c>
      <c r="Y37" s="120" t="str">
        <f>IFERROR(R37/T37-1,"n/a")</f>
        <v>n/a</v>
      </c>
      <c r="Z37" s="120">
        <f>IFERROR(R37/U37-1,"n/a")</f>
        <v>2.0714285714285716</v>
      </c>
      <c r="AA37" s="121">
        <f>IFERROR(R37/V37-1,"n/a")</f>
        <v>0</v>
      </c>
      <c r="AB37" s="149"/>
      <c r="AC37" s="89">
        <v>1486</v>
      </c>
      <c r="AD37" s="89">
        <v>1052</v>
      </c>
      <c r="AE37" s="70">
        <v>551</v>
      </c>
      <c r="AF37" s="78">
        <v>1584</v>
      </c>
      <c r="AH37" s="123"/>
    </row>
    <row r="38" spans="1:34" s="124" customFormat="1" ht="10.5">
      <c r="A38" s="123"/>
      <c r="B38" s="123"/>
      <c r="C38" s="33"/>
      <c r="D38" s="26" t="s">
        <v>11</v>
      </c>
      <c r="E38" s="32"/>
      <c r="F38" s="74">
        <f t="shared" si="3"/>
        <v>659111</v>
      </c>
      <c r="G38" s="74">
        <f t="shared" si="3"/>
        <v>449751</v>
      </c>
      <c r="H38" s="74">
        <f t="shared" si="3"/>
        <v>297788</v>
      </c>
      <c r="I38" s="74">
        <f t="shared" si="3"/>
        <v>0</v>
      </c>
      <c r="J38" s="74">
        <f t="shared" si="3"/>
        <v>0</v>
      </c>
      <c r="K38" s="74">
        <f t="shared" si="3"/>
        <v>394045</v>
      </c>
      <c r="L38" s="64">
        <f>IFERROR(F38/G38-1,"n/a")</f>
        <v>0.46550202223007853</v>
      </c>
      <c r="M38" s="64">
        <f>IFERROR(F38/H38-1,"n/a")</f>
        <v>1.2133564817924163</v>
      </c>
      <c r="N38" s="64" t="str">
        <f>IFERROR(F38/I38-1,"n/a")</f>
        <v>n/a</v>
      </c>
      <c r="O38" s="64" t="str">
        <f>IFERROR(F38/J38-1,"n/a")</f>
        <v>n/a</v>
      </c>
      <c r="P38" s="60">
        <f>IFERROR(F38/K38-1,"n/a")</f>
        <v>0.67267951629889988</v>
      </c>
      <c r="Q38" s="74">
        <f>F38</f>
        <v>659111</v>
      </c>
      <c r="R38" s="74">
        <f t="shared" si="4"/>
        <v>449751</v>
      </c>
      <c r="S38" s="74">
        <f t="shared" si="4"/>
        <v>297788</v>
      </c>
      <c r="T38" s="74">
        <f t="shared" si="4"/>
        <v>0</v>
      </c>
      <c r="U38" s="74">
        <f t="shared" si="4"/>
        <v>0</v>
      </c>
      <c r="V38" s="74">
        <f t="shared" si="4"/>
        <v>394045</v>
      </c>
      <c r="W38" s="120">
        <f>IFERROR(Q38/R38-1,"n/a")</f>
        <v>0.46550202223007853</v>
      </c>
      <c r="X38" s="120">
        <f>IFERROR(R38/S38-1,"n/a")</f>
        <v>0.51030598949588302</v>
      </c>
      <c r="Y38" s="120" t="str">
        <f>IFERROR(R38/T38-1,"n/a")</f>
        <v>n/a</v>
      </c>
      <c r="Z38" s="120" t="str">
        <f>IFERROR(R38/U38-1,"n/a")</f>
        <v>n/a</v>
      </c>
      <c r="AA38" s="121">
        <f>IFERROR(R38/V38-1,"n/a")</f>
        <v>0.14136964052329049</v>
      </c>
      <c r="AB38" s="149"/>
      <c r="AC38" s="89">
        <v>4370939</v>
      </c>
      <c r="AD38" s="89">
        <v>1527970</v>
      </c>
      <c r="AE38" s="84">
        <v>1092884</v>
      </c>
      <c r="AF38" s="78">
        <v>4234259</v>
      </c>
      <c r="AH38" s="123"/>
    </row>
    <row r="39" spans="1:34" s="124" customFormat="1" ht="10.5">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0"/>
      <c r="AC39" s="90"/>
      <c r="AD39" s="90"/>
      <c r="AE39" s="44"/>
      <c r="AF39" s="79"/>
      <c r="AH39" s="123"/>
    </row>
    <row r="40" spans="1:34" s="124" customFormat="1" ht="10.5">
      <c r="A40" s="123"/>
      <c r="B40" s="123"/>
      <c r="C40" s="33"/>
      <c r="D40" s="26" t="s">
        <v>5</v>
      </c>
      <c r="E40" s="32"/>
      <c r="F40" s="74">
        <f t="shared" ref="F40:K41" si="5">F16</f>
        <v>51</v>
      </c>
      <c r="G40" s="74">
        <f t="shared" si="5"/>
        <v>46</v>
      </c>
      <c r="H40" s="74">
        <f t="shared" si="5"/>
        <v>56</v>
      </c>
      <c r="I40" s="74">
        <f t="shared" si="5"/>
        <v>5</v>
      </c>
      <c r="J40" s="74">
        <f t="shared" si="5"/>
        <v>0</v>
      </c>
      <c r="K40" s="74">
        <f t="shared" si="5"/>
        <v>51</v>
      </c>
      <c r="L40" s="64">
        <f>IFERROR(F40/G40-1,"n/a")</f>
        <v>0.10869565217391308</v>
      </c>
      <c r="M40" s="64">
        <f>IFERROR(F40/H40-1,"n/a")</f>
        <v>-8.9285714285714302E-2</v>
      </c>
      <c r="N40" s="64">
        <f>IFERROR(F40/I40-1,"n/a")</f>
        <v>9.1999999999999993</v>
      </c>
      <c r="O40" s="64" t="str">
        <f>IFERROR(F40/J40-1,"n/a")</f>
        <v>n/a</v>
      </c>
      <c r="P40" s="60">
        <f>IFERROR(F40/K40-1,"n/a")</f>
        <v>0</v>
      </c>
      <c r="Q40" s="74">
        <f t="shared" ref="Q40:V41" si="6">F40</f>
        <v>51</v>
      </c>
      <c r="R40" s="74">
        <f t="shared" si="6"/>
        <v>46</v>
      </c>
      <c r="S40" s="74">
        <f t="shared" si="6"/>
        <v>56</v>
      </c>
      <c r="T40" s="74">
        <f t="shared" si="6"/>
        <v>5</v>
      </c>
      <c r="U40" s="74">
        <f t="shared" si="6"/>
        <v>0</v>
      </c>
      <c r="V40" s="74">
        <f t="shared" si="6"/>
        <v>51</v>
      </c>
      <c r="W40" s="120">
        <f>IFERROR(Q40/R40-1,"n/a")</f>
        <v>0.10869565217391308</v>
      </c>
      <c r="X40" s="120">
        <f>IFERROR(R40/S40-1,"n/a")</f>
        <v>-0.1785714285714286</v>
      </c>
      <c r="Y40" s="120">
        <f>IFERROR(R40/T40-1,"n/a")</f>
        <v>8.1999999999999993</v>
      </c>
      <c r="Z40" s="120" t="str">
        <f>IFERROR(R40/U40-1,"n/a")</f>
        <v>n/a</v>
      </c>
      <c r="AA40" s="121">
        <f>IFERROR(R40/V40-1,"n/a")</f>
        <v>-9.8039215686274495E-2</v>
      </c>
      <c r="AB40" s="149"/>
      <c r="AC40" s="89">
        <v>563</v>
      </c>
      <c r="AD40" s="89">
        <v>226</v>
      </c>
      <c r="AE40" s="70">
        <v>66</v>
      </c>
      <c r="AF40" s="78">
        <v>573</v>
      </c>
      <c r="AH40" s="123"/>
    </row>
    <row r="41" spans="1:34" s="124" customFormat="1" ht="10.5">
      <c r="A41" s="123"/>
      <c r="B41" s="123"/>
      <c r="C41" s="33"/>
      <c r="D41" s="26" t="s">
        <v>11</v>
      </c>
      <c r="E41" s="32"/>
      <c r="F41" s="74">
        <f t="shared" si="5"/>
        <v>123781</v>
      </c>
      <c r="G41" s="74">
        <f t="shared" si="5"/>
        <v>107348</v>
      </c>
      <c r="H41" s="74">
        <f t="shared" si="5"/>
        <v>60367</v>
      </c>
      <c r="I41" s="74">
        <f t="shared" si="5"/>
        <v>6002</v>
      </c>
      <c r="J41" s="74">
        <f t="shared" si="5"/>
        <v>0</v>
      </c>
      <c r="K41" s="74">
        <f t="shared" si="5"/>
        <v>147331</v>
      </c>
      <c r="L41" s="64">
        <f>IFERROR(F41/G41-1,"n/a")</f>
        <v>0.15308156649401949</v>
      </c>
      <c r="M41" s="64">
        <f>IFERROR(F41/H41-1,"n/a")</f>
        <v>1.0504745970480562</v>
      </c>
      <c r="N41" s="64">
        <f>IFERROR(F41/I41-1,"n/a")</f>
        <v>19.623292235921358</v>
      </c>
      <c r="O41" s="64" t="str">
        <f>IFERROR(F41/J41-1,"n/a")</f>
        <v>n/a</v>
      </c>
      <c r="P41" s="60">
        <f>IFERROR(F41/K41-1,"n/a")</f>
        <v>-0.15984416042788008</v>
      </c>
      <c r="Q41" s="74">
        <f t="shared" si="6"/>
        <v>123781</v>
      </c>
      <c r="R41" s="74">
        <f t="shared" si="6"/>
        <v>107348</v>
      </c>
      <c r="S41" s="74">
        <f t="shared" si="6"/>
        <v>60367</v>
      </c>
      <c r="T41" s="74">
        <f t="shared" si="6"/>
        <v>6002</v>
      </c>
      <c r="U41" s="74">
        <f t="shared" si="6"/>
        <v>0</v>
      </c>
      <c r="V41" s="74">
        <f t="shared" si="6"/>
        <v>147331</v>
      </c>
      <c r="W41" s="120">
        <f>IFERROR(Q41/R41-1,"n/a")</f>
        <v>0.15308156649401949</v>
      </c>
      <c r="X41" s="120">
        <f>IFERROR(R41/S41-1,"n/a")</f>
        <v>0.7782563321019762</v>
      </c>
      <c r="Y41" s="120">
        <f>IFERROR(R41/T41-1,"n/a")</f>
        <v>16.885371542819062</v>
      </c>
      <c r="Z41" s="120" t="str">
        <f>IFERROR(R41/U41-1,"n/a")</f>
        <v>n/a</v>
      </c>
      <c r="AA41" s="121">
        <f>IFERROR(R41/V41-1,"n/a")</f>
        <v>-0.27138212596127087</v>
      </c>
      <c r="AB41" s="149"/>
      <c r="AC41" s="89">
        <v>1012510</v>
      </c>
      <c r="AD41" s="89">
        <v>327926</v>
      </c>
      <c r="AE41" s="84">
        <v>80778</v>
      </c>
      <c r="AF41" s="78">
        <v>1361671</v>
      </c>
      <c r="AH41" s="123"/>
    </row>
    <row r="42" spans="1:34" s="124" customFormat="1" ht="10.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9"/>
      <c r="AC42" s="90"/>
      <c r="AD42" s="90"/>
      <c r="AE42" s="44"/>
      <c r="AF42" s="79"/>
      <c r="AH42" s="123"/>
    </row>
    <row r="43" spans="1:34" s="124" customFormat="1" ht="10.5">
      <c r="A43" s="123"/>
      <c r="B43" s="123"/>
      <c r="C43" s="33"/>
      <c r="D43" s="26" t="s">
        <v>5</v>
      </c>
      <c r="E43" s="32"/>
      <c r="F43" s="74">
        <f t="shared" ref="F43:K44" si="7">F19</f>
        <v>52</v>
      </c>
      <c r="G43" s="74">
        <f t="shared" si="7"/>
        <v>47</v>
      </c>
      <c r="H43" s="74">
        <f t="shared" si="7"/>
        <v>35</v>
      </c>
      <c r="I43" s="74">
        <f t="shared" si="7"/>
        <v>2</v>
      </c>
      <c r="J43" s="74">
        <f t="shared" si="7"/>
        <v>0</v>
      </c>
      <c r="K43" s="74">
        <f t="shared" si="7"/>
        <v>21</v>
      </c>
      <c r="L43" s="64">
        <f>IFERROR(F43/G43-1,"n/a")</f>
        <v>0.1063829787234043</v>
      </c>
      <c r="M43" s="64">
        <f>IFERROR(F43/H43-1,"n/a")</f>
        <v>0.48571428571428577</v>
      </c>
      <c r="N43" s="64">
        <f>IFERROR(F43/I43-1,"n/a")</f>
        <v>25</v>
      </c>
      <c r="O43" s="64" t="str">
        <f>IFERROR(F43/J43-1,"n/a")</f>
        <v>n/a</v>
      </c>
      <c r="P43" s="60">
        <f>IFERROR(F43/K43-1,"n/a")</f>
        <v>1.4761904761904763</v>
      </c>
      <c r="Q43" s="74">
        <f t="shared" ref="Q43:V44" si="8">F43</f>
        <v>52</v>
      </c>
      <c r="R43" s="74">
        <f t="shared" si="8"/>
        <v>47</v>
      </c>
      <c r="S43" s="74">
        <f t="shared" si="8"/>
        <v>35</v>
      </c>
      <c r="T43" s="74">
        <f t="shared" si="8"/>
        <v>2</v>
      </c>
      <c r="U43" s="74">
        <f t="shared" si="8"/>
        <v>0</v>
      </c>
      <c r="V43" s="74">
        <f t="shared" si="8"/>
        <v>21</v>
      </c>
      <c r="W43" s="120">
        <f>IFERROR(Q43/R43-1,"n/a")</f>
        <v>0.1063829787234043</v>
      </c>
      <c r="X43" s="120">
        <f>IFERROR(R43/S43-1,"n/a")</f>
        <v>0.34285714285714275</v>
      </c>
      <c r="Y43" s="120">
        <f>IFERROR(R43/T43-1,"n/a")</f>
        <v>22.5</v>
      </c>
      <c r="Z43" s="120" t="str">
        <f>IFERROR(R43/U43-1,"n/a")</f>
        <v>n/a</v>
      </c>
      <c r="AA43" s="121">
        <f>IFERROR(R43/V43-1,"n/a")</f>
        <v>1.2380952380952381</v>
      </c>
      <c r="AB43" s="149"/>
      <c r="AC43" s="89">
        <v>669</v>
      </c>
      <c r="AD43" s="89">
        <v>59</v>
      </c>
      <c r="AE43" s="70">
        <v>9</v>
      </c>
      <c r="AF43" s="78">
        <v>287</v>
      </c>
      <c r="AH43" s="123"/>
    </row>
    <row r="44" spans="1:34" s="124" customFormat="1" ht="10.5">
      <c r="A44" s="123"/>
      <c r="B44" s="123"/>
      <c r="C44" s="33"/>
      <c r="D44" s="26" t="s">
        <v>11</v>
      </c>
      <c r="E44" s="32"/>
      <c r="F44" s="74">
        <f t="shared" si="7"/>
        <v>75855</v>
      </c>
      <c r="G44" s="74">
        <f t="shared" si="7"/>
        <v>66302</v>
      </c>
      <c r="H44" s="74">
        <f t="shared" si="7"/>
        <v>32576</v>
      </c>
      <c r="I44" s="74">
        <f t="shared" si="7"/>
        <v>0</v>
      </c>
      <c r="J44" s="74">
        <f t="shared" si="7"/>
        <v>0</v>
      </c>
      <c r="K44" s="74">
        <f t="shared" si="7"/>
        <v>36063</v>
      </c>
      <c r="L44" s="64">
        <f>IFERROR(F44/G44-1,"n/a")</f>
        <v>0.14408313474706635</v>
      </c>
      <c r="M44" s="64">
        <f>IFERROR(F44/H44-1,"n/a")</f>
        <v>1.3285547642436151</v>
      </c>
      <c r="N44" s="64" t="str">
        <f>IFERROR(F44/I44-1,"n/a")</f>
        <v>n/a</v>
      </c>
      <c r="O44" s="64" t="str">
        <f>IFERROR(F44/J44-1,"n/a")</f>
        <v>n/a</v>
      </c>
      <c r="P44" s="60">
        <f>IFERROR(F44/K44-1,"n/a")</f>
        <v>1.1034023791697862</v>
      </c>
      <c r="Q44" s="74">
        <f t="shared" si="8"/>
        <v>75855</v>
      </c>
      <c r="R44" s="74">
        <f t="shared" si="8"/>
        <v>66302</v>
      </c>
      <c r="S44" s="74">
        <f t="shared" si="8"/>
        <v>32576</v>
      </c>
      <c r="T44" s="74">
        <f t="shared" si="8"/>
        <v>0</v>
      </c>
      <c r="U44" s="74">
        <f t="shared" si="8"/>
        <v>0</v>
      </c>
      <c r="V44" s="74">
        <f t="shared" si="8"/>
        <v>36063</v>
      </c>
      <c r="W44" s="120">
        <f>IFERROR(Q44/R44-1,"n/a")</f>
        <v>0.14408313474706635</v>
      </c>
      <c r="X44" s="120">
        <f>IFERROR(R44/S44-1,"n/a")</f>
        <v>1.0353020628683693</v>
      </c>
      <c r="Y44" s="120" t="str">
        <f>IFERROR(R44/T44-1,"n/a")</f>
        <v>n/a</v>
      </c>
      <c r="Z44" s="120" t="str">
        <f>IFERROR(R44/U44-1,"n/a")</f>
        <v>n/a</v>
      </c>
      <c r="AA44" s="121">
        <f>IFERROR(R44/V44-1,"n/a")</f>
        <v>0.83850483875440207</v>
      </c>
      <c r="AB44" s="149"/>
      <c r="AC44" s="82">
        <v>905256</v>
      </c>
      <c r="AD44" s="82">
        <v>20626</v>
      </c>
      <c r="AE44" s="84">
        <v>10047</v>
      </c>
      <c r="AF44" s="78">
        <v>581199</v>
      </c>
      <c r="AH44" s="123"/>
    </row>
    <row r="45" spans="1:34" s="124" customFormat="1" ht="10.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9"/>
      <c r="AC45" s="90"/>
      <c r="AD45" s="90"/>
      <c r="AE45" s="44"/>
      <c r="AF45" s="79"/>
      <c r="AH45" s="123"/>
    </row>
    <row r="46" spans="1:34" s="124" customFormat="1" ht="10.5">
      <c r="A46" s="123"/>
      <c r="B46" s="123"/>
      <c r="C46" s="33"/>
      <c r="D46" s="26" t="s">
        <v>5</v>
      </c>
      <c r="E46" s="34"/>
      <c r="F46" s="74">
        <f t="shared" ref="F46:K47" si="9">F22</f>
        <v>193</v>
      </c>
      <c r="G46" s="74">
        <f t="shared" si="9"/>
        <v>162</v>
      </c>
      <c r="H46" s="74">
        <f t="shared" si="9"/>
        <v>100</v>
      </c>
      <c r="I46" s="74">
        <f t="shared" si="9"/>
        <v>0</v>
      </c>
      <c r="J46" s="74">
        <f t="shared" si="9"/>
        <v>0</v>
      </c>
      <c r="K46" s="74">
        <f t="shared" si="9"/>
        <v>90</v>
      </c>
      <c r="L46" s="64">
        <f>IFERROR(F46/G46-1,"n/a")</f>
        <v>0.19135802469135799</v>
      </c>
      <c r="M46" s="64">
        <f>IFERROR(F46/H46-1,"n/a")</f>
        <v>0.92999999999999994</v>
      </c>
      <c r="N46" s="64" t="str">
        <f>IFERROR(F46/I46-1,"n/a")</f>
        <v>n/a</v>
      </c>
      <c r="O46" s="64" t="str">
        <f>IFERROR(F46/J46-1,"n/a")</f>
        <v>n/a</v>
      </c>
      <c r="P46" s="60">
        <f>IFERROR(F46/K46-1,"n/a")</f>
        <v>1.1444444444444444</v>
      </c>
      <c r="Q46" s="74">
        <f t="shared" ref="Q46:V47" si="10">F46</f>
        <v>193</v>
      </c>
      <c r="R46" s="74">
        <f t="shared" si="10"/>
        <v>162</v>
      </c>
      <c r="S46" s="74">
        <f t="shared" si="10"/>
        <v>100</v>
      </c>
      <c r="T46" s="74">
        <f t="shared" si="10"/>
        <v>0</v>
      </c>
      <c r="U46" s="74">
        <f t="shared" si="10"/>
        <v>0</v>
      </c>
      <c r="V46" s="74">
        <f t="shared" si="10"/>
        <v>90</v>
      </c>
      <c r="W46" s="120">
        <f>IFERROR(Q46/R46-1,"n/a")</f>
        <v>0.19135802469135799</v>
      </c>
      <c r="X46" s="120">
        <f>IFERROR(R46/S46-1,"n/a")</f>
        <v>0.62000000000000011</v>
      </c>
      <c r="Y46" s="120" t="str">
        <f>IFERROR(R46/T46-1,"n/a")</f>
        <v>n/a</v>
      </c>
      <c r="Z46" s="120" t="str">
        <f>IFERROR(R46/U46-1,"n/a")</f>
        <v>n/a</v>
      </c>
      <c r="AA46" s="121">
        <f>IFERROR(R46/V46-1,"n/a")</f>
        <v>0.8</v>
      </c>
      <c r="AB46" s="149"/>
      <c r="AC46" s="89">
        <v>1129</v>
      </c>
      <c r="AD46" s="89">
        <v>336</v>
      </c>
      <c r="AE46" s="84">
        <v>43</v>
      </c>
      <c r="AF46" s="78">
        <v>781</v>
      </c>
      <c r="AH46" s="123"/>
    </row>
    <row r="47" spans="1:34" s="124" customFormat="1" ht="10.5">
      <c r="A47" s="123"/>
      <c r="B47" s="123"/>
      <c r="C47" s="33"/>
      <c r="D47" s="26" t="s">
        <v>11</v>
      </c>
      <c r="E47" s="32"/>
      <c r="F47" s="74">
        <f t="shared" si="9"/>
        <v>431635</v>
      </c>
      <c r="G47" s="74">
        <f t="shared" si="9"/>
        <v>352703</v>
      </c>
      <c r="H47" s="74">
        <f t="shared" si="9"/>
        <v>115809</v>
      </c>
      <c r="I47" s="74">
        <f t="shared" si="9"/>
        <v>0</v>
      </c>
      <c r="J47" s="74">
        <f t="shared" si="9"/>
        <v>0</v>
      </c>
      <c r="K47" s="74">
        <f t="shared" si="9"/>
        <v>212740</v>
      </c>
      <c r="L47" s="64">
        <f>IFERROR(F47/G47-1,"n/a")</f>
        <v>0.2237916887579634</v>
      </c>
      <c r="M47" s="64">
        <f>IFERROR(F47/H47-1,"n/a")</f>
        <v>2.7271282888203854</v>
      </c>
      <c r="N47" s="64" t="str">
        <f>IFERROR(F47/I47-1,"n/a")</f>
        <v>n/a</v>
      </c>
      <c r="O47" s="64" t="str">
        <f>IFERROR(F47/J47-1,"n/a")</f>
        <v>n/a</v>
      </c>
      <c r="P47" s="60">
        <f>IFERROR(F47/K47-1,"n/a")</f>
        <v>1.0289320297076245</v>
      </c>
      <c r="Q47" s="74">
        <f t="shared" si="10"/>
        <v>431635</v>
      </c>
      <c r="R47" s="74">
        <f t="shared" si="10"/>
        <v>352703</v>
      </c>
      <c r="S47" s="74">
        <f t="shared" si="10"/>
        <v>115809</v>
      </c>
      <c r="T47" s="74">
        <f t="shared" si="10"/>
        <v>0</v>
      </c>
      <c r="U47" s="74">
        <f t="shared" si="10"/>
        <v>0</v>
      </c>
      <c r="V47" s="74">
        <f t="shared" si="10"/>
        <v>212740</v>
      </c>
      <c r="W47" s="120">
        <f>IFERROR(Q47/R47-1,"n/a")</f>
        <v>0.2237916887579634</v>
      </c>
      <c r="X47" s="120">
        <f>IFERROR(R47/S47-1,"n/a")</f>
        <v>2.0455577718484745</v>
      </c>
      <c r="Y47" s="120" t="str">
        <f>IFERROR(R47/T47-1,"n/a")</f>
        <v>n/a</v>
      </c>
      <c r="Z47" s="120" t="str">
        <f>IFERROR(R47/U47-1,"n/a")</f>
        <v>n/a</v>
      </c>
      <c r="AA47" s="121">
        <f>IFERROR(R47/V47-1,"n/a")</f>
        <v>0.65790636457647822</v>
      </c>
      <c r="AB47" s="149"/>
      <c r="AC47" s="82">
        <v>2932981</v>
      </c>
      <c r="AD47" s="82">
        <v>533563</v>
      </c>
      <c r="AE47" s="84">
        <v>140552</v>
      </c>
      <c r="AF47" s="78">
        <v>2441594</v>
      </c>
      <c r="AH47" s="123"/>
    </row>
    <row r="48" spans="1:34" s="124" customFormat="1" ht="10.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9"/>
      <c r="AC48" s="90"/>
      <c r="AD48" s="90"/>
      <c r="AE48" s="44"/>
      <c r="AF48" s="79"/>
      <c r="AH48" s="123"/>
    </row>
    <row r="49" spans="3:34" s="124" customFormat="1" ht="10.5">
      <c r="C49" s="33"/>
      <c r="D49" s="26" t="s">
        <v>5</v>
      </c>
      <c r="E49" s="32"/>
      <c r="F49" s="74">
        <f t="shared" ref="F49:K50" si="11">F25</f>
        <v>1</v>
      </c>
      <c r="G49" s="74">
        <f t="shared" si="11"/>
        <v>1</v>
      </c>
      <c r="H49" s="74">
        <f t="shared" si="11"/>
        <v>1</v>
      </c>
      <c r="I49" s="74">
        <f t="shared" si="11"/>
        <v>0</v>
      </c>
      <c r="J49" s="74">
        <f t="shared" si="11"/>
        <v>0</v>
      </c>
      <c r="K49" s="74">
        <f t="shared" si="11"/>
        <v>1</v>
      </c>
      <c r="L49" s="64">
        <f>IFERROR(F49/G49-1,"n/a")</f>
        <v>0</v>
      </c>
      <c r="M49" s="64">
        <f>IFERROR(F49/H49-1,"n/a")</f>
        <v>0</v>
      </c>
      <c r="N49" s="64" t="str">
        <f>IFERROR(F49/I49-1,"n/a")</f>
        <v>n/a</v>
      </c>
      <c r="O49" s="64" t="str">
        <f>IFERROR(F49/J49-1,"n/a")</f>
        <v>n/a</v>
      </c>
      <c r="P49" s="60">
        <f>IFERROR(F49/K49-1,"n/a")</f>
        <v>0</v>
      </c>
      <c r="Q49" s="74">
        <f t="shared" ref="Q49:V50" si="12">F49</f>
        <v>1</v>
      </c>
      <c r="R49" s="74">
        <f t="shared" si="12"/>
        <v>1</v>
      </c>
      <c r="S49" s="74">
        <f t="shared" si="12"/>
        <v>1</v>
      </c>
      <c r="T49" s="74">
        <f t="shared" si="12"/>
        <v>0</v>
      </c>
      <c r="U49" s="74">
        <f t="shared" si="12"/>
        <v>0</v>
      </c>
      <c r="V49" s="74">
        <f t="shared" si="12"/>
        <v>1</v>
      </c>
      <c r="W49" s="120">
        <f t="shared" ref="W49:X52" si="13">IFERROR(Q49/R49-1,"n/a")</f>
        <v>0</v>
      </c>
      <c r="X49" s="120">
        <f t="shared" si="13"/>
        <v>0</v>
      </c>
      <c r="Y49" s="120" t="str">
        <f>IFERROR(R49/T49-1,"n/a")</f>
        <v>n/a</v>
      </c>
      <c r="Z49" s="120" t="str">
        <f>IFERROR(R49/U49-1,"n/a")</f>
        <v>n/a</v>
      </c>
      <c r="AA49" s="121">
        <f>IFERROR(R49/V49-1,"n/a")</f>
        <v>0</v>
      </c>
      <c r="AB49" s="149"/>
      <c r="AC49" s="89">
        <v>9</v>
      </c>
      <c r="AD49" s="68">
        <v>0</v>
      </c>
      <c r="AE49" s="68">
        <v>0</v>
      </c>
      <c r="AF49" s="78">
        <v>16</v>
      </c>
      <c r="AH49" s="123"/>
    </row>
    <row r="50" spans="3:34" s="124" customFormat="1" ht="10.5">
      <c r="C50" s="33"/>
      <c r="D50" s="26" t="s">
        <v>11</v>
      </c>
      <c r="E50" s="32"/>
      <c r="F50" s="74">
        <f t="shared" si="11"/>
        <v>4131</v>
      </c>
      <c r="G50" s="74">
        <f t="shared" si="11"/>
        <v>2258</v>
      </c>
      <c r="H50" s="74">
        <f t="shared" si="11"/>
        <v>925</v>
      </c>
      <c r="I50" s="74">
        <f t="shared" si="11"/>
        <v>0</v>
      </c>
      <c r="J50" s="74">
        <f t="shared" si="11"/>
        <v>0</v>
      </c>
      <c r="K50" s="74">
        <f t="shared" si="11"/>
        <v>1059</v>
      </c>
      <c r="L50" s="64">
        <f>IFERROR(F50/G50-1,"n/a")</f>
        <v>0.82949512843224094</v>
      </c>
      <c r="M50" s="64">
        <f>IFERROR(F50/H50-1,"n/a")</f>
        <v>3.4659459459459461</v>
      </c>
      <c r="N50" s="64" t="str">
        <f>IFERROR(F50/I50-1,"n/a")</f>
        <v>n/a</v>
      </c>
      <c r="O50" s="64" t="str">
        <f>IFERROR(F50/J50-1,"n/a")</f>
        <v>n/a</v>
      </c>
      <c r="P50" s="60">
        <f>IFERROR(F50/K50-1,"n/a")</f>
        <v>2.9008498583569406</v>
      </c>
      <c r="Q50" s="74">
        <f t="shared" si="12"/>
        <v>4131</v>
      </c>
      <c r="R50" s="74">
        <f t="shared" si="12"/>
        <v>2258</v>
      </c>
      <c r="S50" s="74">
        <f t="shared" si="12"/>
        <v>925</v>
      </c>
      <c r="T50" s="74">
        <f t="shared" si="12"/>
        <v>0</v>
      </c>
      <c r="U50" s="74">
        <f t="shared" si="12"/>
        <v>0</v>
      </c>
      <c r="V50" s="74">
        <f t="shared" si="12"/>
        <v>1059</v>
      </c>
      <c r="W50" s="120">
        <f t="shared" si="13"/>
        <v>0.82949512843224094</v>
      </c>
      <c r="X50" s="120">
        <f t="shared" si="13"/>
        <v>1.441081081081081</v>
      </c>
      <c r="Y50" s="120" t="str">
        <f>IFERROR(R50/T50-1,"n/a")</f>
        <v>n/a</v>
      </c>
      <c r="Z50" s="120" t="str">
        <f>IFERROR(R50/U50-1,"n/a")</f>
        <v>n/a</v>
      </c>
      <c r="AA50" s="121">
        <f>IFERROR(R50/V50-1,"n/a")</f>
        <v>1.1322001888574125</v>
      </c>
      <c r="AB50" s="149"/>
      <c r="AC50" s="82">
        <v>15637</v>
      </c>
      <c r="AD50" s="68">
        <v>0</v>
      </c>
      <c r="AE50" s="68">
        <v>0</v>
      </c>
      <c r="AF50" s="78">
        <v>20248</v>
      </c>
      <c r="AH50" s="123"/>
    </row>
    <row r="51" spans="3:34" s="124" customFormat="1" ht="10.9" thickBot="1">
      <c r="C51" s="35" t="s">
        <v>12</v>
      </c>
      <c r="D51" s="36"/>
      <c r="E51" s="37"/>
      <c r="F51" s="75">
        <f>F37+F40+F43+F46+F49</f>
        <v>483</v>
      </c>
      <c r="G51" s="75">
        <f>G37+G40+G43+G46+G49</f>
        <v>385</v>
      </c>
      <c r="H51" s="75">
        <f t="shared" ref="H51:K52" si="14">H37+H40+H43+H46+H49</f>
        <v>328</v>
      </c>
      <c r="I51" s="75">
        <f t="shared" si="14"/>
        <v>7</v>
      </c>
      <c r="J51" s="75">
        <f t="shared" si="14"/>
        <v>42</v>
      </c>
      <c r="K51" s="75">
        <f t="shared" si="14"/>
        <v>292</v>
      </c>
      <c r="L51" s="66">
        <f>IFERROR(F51/G51-1,"n/a")</f>
        <v>0.25454545454545463</v>
      </c>
      <c r="M51" s="66">
        <f>IFERROR(F51/H51-1,"n/a")</f>
        <v>0.47256097560975618</v>
      </c>
      <c r="N51" s="66">
        <f>IFERROR(F51/I51-1,"n/a")</f>
        <v>68</v>
      </c>
      <c r="O51" s="66">
        <f>IFERROR(F51/J51-1,"n/a")</f>
        <v>10.5</v>
      </c>
      <c r="P51" s="62">
        <f>IFERROR(F51/K51-1,"n/a")</f>
        <v>0.65410958904109595</v>
      </c>
      <c r="Q51" s="75">
        <f t="shared" ref="Q51:V52" si="15">Q37+Q40+Q43+Q46+Q49</f>
        <v>483</v>
      </c>
      <c r="R51" s="75">
        <f t="shared" si="15"/>
        <v>385</v>
      </c>
      <c r="S51" s="75">
        <f>S37+S40+S43+S46+S49</f>
        <v>328</v>
      </c>
      <c r="T51" s="75">
        <f t="shared" si="15"/>
        <v>7</v>
      </c>
      <c r="U51" s="75">
        <f t="shared" si="15"/>
        <v>42</v>
      </c>
      <c r="V51" s="75">
        <f t="shared" si="15"/>
        <v>292</v>
      </c>
      <c r="W51" s="66">
        <f t="shared" si="13"/>
        <v>0.25454545454545463</v>
      </c>
      <c r="X51" s="66">
        <f t="shared" si="13"/>
        <v>0.17378048780487809</v>
      </c>
      <c r="Y51" s="66">
        <f>IFERROR(R51/T51-1,"n/a")</f>
        <v>54</v>
      </c>
      <c r="Z51" s="66">
        <f t="shared" ref="Z51:Z52" si="16">IFERROR(R51/U51-1,"n/a")</f>
        <v>8.1666666666666661</v>
      </c>
      <c r="AA51" s="62">
        <f>IFERROR(R51/V51-1,"n/a")</f>
        <v>0.31849315068493156</v>
      </c>
      <c r="AB51" s="66"/>
      <c r="AC51" s="46">
        <f t="shared" ref="AC51:AE52" si="17">AC37+AC40+AC43+AC46+AC49</f>
        <v>3856</v>
      </c>
      <c r="AD51" s="46">
        <f t="shared" si="17"/>
        <v>1673</v>
      </c>
      <c r="AE51" s="46">
        <f t="shared" si="17"/>
        <v>669</v>
      </c>
      <c r="AF51" s="80">
        <f>AF37+AF40+AF43+AF46+AF49</f>
        <v>3241</v>
      </c>
      <c r="AH51" s="123"/>
    </row>
    <row r="52" spans="3:34" s="124" customFormat="1" ht="11.25" thickTop="1" thickBot="1">
      <c r="C52" s="38" t="s">
        <v>13</v>
      </c>
      <c r="D52" s="39"/>
      <c r="E52" s="40"/>
      <c r="F52" s="76">
        <f>F38+F41+F44+F47+F50</f>
        <v>1294513</v>
      </c>
      <c r="G52" s="76">
        <f>G38+G41+G44+G47+G50</f>
        <v>978362</v>
      </c>
      <c r="H52" s="76">
        <f t="shared" si="14"/>
        <v>507465</v>
      </c>
      <c r="I52" s="76">
        <f t="shared" si="14"/>
        <v>6002</v>
      </c>
      <c r="J52" s="76">
        <f t="shared" si="14"/>
        <v>0</v>
      </c>
      <c r="K52" s="76">
        <f t="shared" si="14"/>
        <v>791238</v>
      </c>
      <c r="L52" s="67">
        <f>IFERROR(F52/G52-1,"n/a")</f>
        <v>0.32314317195475706</v>
      </c>
      <c r="M52" s="67">
        <f>IFERROR(F52/H52-1,"n/a")</f>
        <v>1.5509404589479079</v>
      </c>
      <c r="N52" s="67">
        <f>IFERROR(F52/I52-1,"n/a")</f>
        <v>214.68027324225258</v>
      </c>
      <c r="O52" s="67" t="str">
        <f>IFERROR(F52/J52-1,"n/a")</f>
        <v>n/a</v>
      </c>
      <c r="P52" s="63">
        <f>IFERROR(F52/K52-1,"n/a")</f>
        <v>0.63606019933319691</v>
      </c>
      <c r="Q52" s="76">
        <f t="shared" si="15"/>
        <v>1294513</v>
      </c>
      <c r="R52" s="76">
        <f t="shared" si="15"/>
        <v>978362</v>
      </c>
      <c r="S52" s="76">
        <f t="shared" si="15"/>
        <v>507465</v>
      </c>
      <c r="T52" s="76">
        <f t="shared" si="15"/>
        <v>6002</v>
      </c>
      <c r="U52" s="76">
        <f t="shared" si="15"/>
        <v>0</v>
      </c>
      <c r="V52" s="76">
        <f t="shared" si="15"/>
        <v>791238</v>
      </c>
      <c r="W52" s="67">
        <f t="shared" si="13"/>
        <v>0.32314317195475706</v>
      </c>
      <c r="X52" s="67">
        <f t="shared" si="13"/>
        <v>0.9279398579212359</v>
      </c>
      <c r="Y52" s="118">
        <f>IFERROR(R52/T52-1,"n/a")</f>
        <v>162.00599800066644</v>
      </c>
      <c r="Z52" s="118" t="str">
        <f t="shared" si="16"/>
        <v>n/a</v>
      </c>
      <c r="AA52" s="119">
        <f>IFERROR(R52/V52-1,"n/a")</f>
        <v>0.23649521382946714</v>
      </c>
      <c r="AB52" s="118"/>
      <c r="AC52" s="47">
        <f t="shared" si="17"/>
        <v>9237323</v>
      </c>
      <c r="AD52" s="47">
        <f t="shared" si="17"/>
        <v>2410085</v>
      </c>
      <c r="AE52" s="47">
        <f t="shared" si="17"/>
        <v>1324261</v>
      </c>
      <c r="AF52" s="81">
        <f>AF38+AF41+AF44+AF47+AF50</f>
        <v>8638971</v>
      </c>
      <c r="AH52" s="123"/>
    </row>
    <row r="53" spans="3:34" s="124" customFormat="1" ht="10.9" thickTop="1">
      <c r="AH53" s="123"/>
    </row>
    <row r="54" spans="3:34" s="124" customFormat="1" ht="10.5">
      <c r="S54" s="132"/>
      <c r="T54" s="132"/>
      <c r="U54" s="132"/>
      <c r="V54" s="132"/>
      <c r="AH54" s="123"/>
    </row>
    <row r="55" spans="3:34" ht="14.25">
      <c r="S55" s="111"/>
      <c r="T55" s="111"/>
      <c r="U55" s="111"/>
      <c r="V55" s="111"/>
      <c r="AH55" s="9"/>
    </row>
    <row r="56" spans="3:34" ht="14.25">
      <c r="S56" s="111"/>
      <c r="T56" s="111"/>
      <c r="U56" s="111"/>
      <c r="V56" s="111"/>
      <c r="AH56" s="9"/>
    </row>
    <row r="57" spans="3:34" ht="14.25">
      <c r="S57" s="111"/>
      <c r="T57" s="111"/>
      <c r="U57" s="111"/>
      <c r="V57" s="111"/>
      <c r="AH57" s="9"/>
    </row>
    <row r="58" spans="3:34" ht="14.25">
      <c r="AH58" s="9"/>
    </row>
    <row r="59" spans="3:34" ht="14.25">
      <c r="AH59" s="9"/>
    </row>
    <row r="60" spans="3:34" ht="14.2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6" ma:contentTypeDescription="Yeni belge oluşturun." ma:contentTypeScope="" ma:versionID="eda7cacf3c0197f08aa9dab503799167">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3911ece1e886a0763c6a77231a7fda3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AF12F31E-2D26-4229-80D9-F77657477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8cd7474e-1d48-42f1-a929-9fa835c241d5"/>
    <ds:schemaRef ds:uri="http://purl.org/dc/dcmitype/"/>
    <ds:schemaRef ds:uri="http://www.w3.org/XML/1998/namespace"/>
    <ds:schemaRef ds:uri="http://schemas.openxmlformats.org/package/2006/metadata/core-properties"/>
    <ds:schemaRef ds:uri="http://schemas.microsoft.com/office/2006/metadata/properties"/>
    <ds:schemaRef ds:uri="50acc271-0769-44fa-a07c-5c2dfce6e462"/>
    <ds:schemaRef ds:uri="http://schemas.microsoft.com/office/2006/documentManagement/typ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41</vt:i4>
      </vt:variant>
      <vt:variant>
        <vt:lpstr>Named Ranges</vt:lpstr>
      </vt:variant>
      <vt:variant>
        <vt:i4>3</vt:i4>
      </vt:variant>
    </vt:vector>
  </HeadingPairs>
  <TitlesOfParts>
    <vt:vector size="44" baseType="lpstr">
      <vt:lpstr> </vt:lpstr>
      <vt:lpstr>Disclaimer</vt:lpstr>
      <vt:lpstr>Notes</vt:lpstr>
      <vt:lpstr>Occupancy_2024</vt:lpstr>
      <vt:lpstr>Traffic&gt;</vt:lpstr>
      <vt:lpstr>July-24</vt:lpstr>
      <vt:lpstr>June-24</vt:lpstr>
      <vt:lpstr>May-24</vt:lpstr>
      <vt:lpstr>Apr-24</vt:lpstr>
      <vt:lpstr>Mar-24</vt:lpstr>
      <vt:lpstr>Feb-24</vt:lpstr>
      <vt:lpstr>Jan-24</vt:lpstr>
      <vt:lpstr>Dec-23</vt:lpstr>
      <vt:lpstr>Nov-23</vt:lpstr>
      <vt:lpstr>Oct-23</vt:lpstr>
      <vt:lpstr>Sep-23</vt:lpstr>
      <vt:lpstr>Aug-23</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Martin Brown</cp:lastModifiedBy>
  <cp:lastPrinted>2022-08-04T14:43:41Z</cp:lastPrinted>
  <dcterms:created xsi:type="dcterms:W3CDTF">2021-12-10T09:13:50Z</dcterms:created>
  <dcterms:modified xsi:type="dcterms:W3CDTF">2024-08-28T14:46:33Z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