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Traffic Stats/"/>
    </mc:Choice>
  </mc:AlternateContent>
  <xr:revisionPtr revIDLastSave="1" documentId="8_{99C3AAA4-EA77-489D-8519-FED764D7B885}" xr6:coauthVersionLast="47" xr6:coauthVersionMax="47" xr10:uidLastSave="{A2FD6631-901F-44A2-BC28-CD178B2712B6}"/>
  <bookViews>
    <workbookView xWindow="-98" yWindow="-98" windowWidth="23236" windowHeight="13875" firstSheet="4" activeTab="5" xr2:uid="{00000000-000D-0000-FFFF-FFFF00000000}"/>
  </bookViews>
  <sheets>
    <sheet name=" " sheetId="3" r:id="rId1"/>
    <sheet name="Disclaimer" sheetId="13" r:id="rId2"/>
    <sheet name="Notes" sheetId="11" r:id="rId3"/>
    <sheet name="Occupancy_2024" sheetId="24" r:id="rId4"/>
    <sheet name="Traffic&gt;" sheetId="25" r:id="rId5"/>
    <sheet name="Oct-23" sheetId="41" r:id="rId6"/>
    <sheet name="Sep-23" sheetId="40" r:id="rId7"/>
    <sheet name="Aug-23" sheetId="38" r:id="rId8"/>
    <sheet name="July-23" sheetId="37" r:id="rId9"/>
    <sheet name="June-23" sheetId="36" r:id="rId10"/>
    <sheet name="May-23" sheetId="35" r:id="rId11"/>
    <sheet name="Apr-23" sheetId="34" r:id="rId12"/>
    <sheet name="Mar-23" sheetId="33" r:id="rId13"/>
    <sheet name="Mar-23_old structure" sheetId="32" r:id="rId14"/>
    <sheet name="Feb-23" sheetId="31" r:id="rId15"/>
    <sheet name="Jan-23" sheetId="30" r:id="rId16"/>
    <sheet name="Dec-22" sheetId="29" r:id="rId17"/>
    <sheet name="Nov-22" sheetId="28" r:id="rId18"/>
    <sheet name="Oct-22" sheetId="27" r:id="rId19"/>
    <sheet name="Sep-22" sheetId="26" r:id="rId20"/>
    <sheet name="Aug-22" sheetId="22" r:id="rId21"/>
    <sheet name="Jul-22" sheetId="21" r:id="rId22"/>
    <sheet name="Jun-22" sheetId="20" r:id="rId23"/>
    <sheet name="May-22" sheetId="19" r:id="rId24"/>
    <sheet name="Apr-22" sheetId="18" r:id="rId25"/>
    <sheet name="Mar-22" sheetId="17" r:id="rId26"/>
    <sheet name="Feb-22" sheetId="16" r:id="rId27"/>
    <sheet name="Jan-22" sheetId="15" r:id="rId28"/>
    <sheet name="Dec-21" sheetId="14" r:id="rId29"/>
    <sheet name="Nov-21" sheetId="10" r:id="rId30"/>
    <sheet name="Oct-21" sheetId="9" r:id="rId31"/>
    <sheet name="Sept-21" sheetId="1" r:id="rId32"/>
  </sheets>
  <externalReferences>
    <externalReference r:id="rId33"/>
    <externalReference r:id="rId34"/>
    <externalReference r:id="rId35"/>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Notes!$A$1:$CA$37</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4" hidden="1">'Apr-22'!$X:$XFD</definedName>
    <definedName name="Z_5F6D01E3_9E6F_4D7F_980F_63899AF95899_.wvu.Cols" localSheetId="20" hidden="1">'Aug-22'!$X:$XFD</definedName>
    <definedName name="Z_5F6D01E3_9E6F_4D7F_980F_63899AF95899_.wvu.Cols" localSheetId="28" hidden="1">'Dec-21'!$S:$XFD</definedName>
    <definedName name="Z_5F6D01E3_9E6F_4D7F_980F_63899AF95899_.wvu.Cols" localSheetId="16" hidden="1">'Dec-22'!$X:$XFD</definedName>
    <definedName name="Z_5F6D01E3_9E6F_4D7F_980F_63899AF95899_.wvu.Cols" localSheetId="1" hidden="1">Disclaimer!$X:$XFD</definedName>
    <definedName name="Z_5F6D01E3_9E6F_4D7F_980F_63899AF95899_.wvu.Cols" localSheetId="26" hidden="1">'Feb-22'!$X:$XFD</definedName>
    <definedName name="Z_5F6D01E3_9E6F_4D7F_980F_63899AF95899_.wvu.Cols" localSheetId="27" hidden="1">'Jan-22'!$X:$XFD</definedName>
    <definedName name="Z_5F6D01E3_9E6F_4D7F_980F_63899AF95899_.wvu.Cols" localSheetId="15" hidden="1">'Jan-23'!$AC:$XFD</definedName>
    <definedName name="Z_5F6D01E3_9E6F_4D7F_980F_63899AF95899_.wvu.Cols" localSheetId="21" hidden="1">'Jul-22'!$X:$XFD</definedName>
    <definedName name="Z_5F6D01E3_9E6F_4D7F_980F_63899AF95899_.wvu.Cols" localSheetId="22" hidden="1">'Jun-22'!$X:$XFD</definedName>
    <definedName name="Z_5F6D01E3_9E6F_4D7F_980F_63899AF95899_.wvu.Cols" localSheetId="25" hidden="1">'Mar-22'!$X:$XFD</definedName>
    <definedName name="Z_5F6D01E3_9E6F_4D7F_980F_63899AF95899_.wvu.Cols" localSheetId="23" hidden="1">'May-22'!$X:$XFD</definedName>
    <definedName name="Z_5F6D01E3_9E6F_4D7F_980F_63899AF95899_.wvu.Cols" localSheetId="2" hidden="1">Notes!$S:$XFD</definedName>
    <definedName name="Z_5F6D01E3_9E6F_4D7F_980F_63899AF95899_.wvu.Cols" localSheetId="29" hidden="1">'Nov-21'!$S:$XFD</definedName>
    <definedName name="Z_5F6D01E3_9E6F_4D7F_980F_63899AF95899_.wvu.Cols" localSheetId="17" hidden="1">'Nov-22'!$X:$XFD</definedName>
    <definedName name="Z_5F6D01E3_9E6F_4D7F_980F_63899AF95899_.wvu.Cols" localSheetId="3" hidden="1">Occupancy_2024!$AH:$XFD</definedName>
    <definedName name="Z_5F6D01E3_9E6F_4D7F_980F_63899AF95899_.wvu.Cols" localSheetId="30" hidden="1">'Oct-21'!$S:$XFD</definedName>
    <definedName name="Z_5F6D01E3_9E6F_4D7F_980F_63899AF95899_.wvu.Cols" localSheetId="18" hidden="1">'Oct-22'!$X:$XFD</definedName>
    <definedName name="Z_5F6D01E3_9E6F_4D7F_980F_63899AF95899_.wvu.Cols" localSheetId="19" hidden="1">'Sep-22'!$X:$XFD</definedName>
    <definedName name="Z_5F6D01E3_9E6F_4D7F_980F_63899AF95899_.wvu.Cols" localSheetId="31"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Notes!$A$1:$CA$37</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4" hidden="1">'Apr-22'!$49:$1048576,'Apr-22'!$30:$48</definedName>
    <definedName name="Z_5F6D01E3_9E6F_4D7F_980F_63899AF95899_.wvu.Rows" localSheetId="28" hidden="1">'Dec-21'!$49:$1048576,'Dec-21'!$30:$48</definedName>
    <definedName name="Z_5F6D01E3_9E6F_4D7F_980F_63899AF95899_.wvu.Rows" localSheetId="1" hidden="1">Disclaimer!$45:$1048576,Disclaimer!$30:$44</definedName>
    <definedName name="Z_5F6D01E3_9E6F_4D7F_980F_63899AF95899_.wvu.Rows" localSheetId="26" hidden="1">'Feb-22'!$49:$1048576,'Feb-22'!$30:$48</definedName>
    <definedName name="Z_5F6D01E3_9E6F_4D7F_980F_63899AF95899_.wvu.Rows" localSheetId="27" hidden="1">'Jan-22'!$49:$1048576,'Jan-22'!$30:$48</definedName>
    <definedName name="Z_5F6D01E3_9E6F_4D7F_980F_63899AF95899_.wvu.Rows" localSheetId="22" hidden="1">'Jun-22'!$49:$1048576,'Jun-22'!$30:$48</definedName>
    <definedName name="Z_5F6D01E3_9E6F_4D7F_980F_63899AF95899_.wvu.Rows" localSheetId="25" hidden="1">'Mar-22'!$49:$1048576,'Mar-22'!$30:$48</definedName>
    <definedName name="Z_5F6D01E3_9E6F_4D7F_980F_63899AF95899_.wvu.Rows" localSheetId="23" hidden="1">'May-22'!$49:$1048576,'May-22'!$30:$48</definedName>
    <definedName name="Z_5F6D01E3_9E6F_4D7F_980F_63899AF95899_.wvu.Rows" localSheetId="2" hidden="1">Notes!$47:$1048576,Notes!$29:$46</definedName>
    <definedName name="Z_5F6D01E3_9E6F_4D7F_980F_63899AF95899_.wvu.Rows" localSheetId="29" hidden="1">'Nov-21'!$49:$1048576,'Nov-21'!$30:$48</definedName>
    <definedName name="Z_5F6D01E3_9E6F_4D7F_980F_63899AF95899_.wvu.Rows" localSheetId="30" hidden="1">'Oct-21'!$49:$1048576,'Oct-21'!$30:$48</definedName>
    <definedName name="Z_5F6D01E3_9E6F_4D7F_980F_63899AF95899_.wvu.Rows" localSheetId="31"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2" i="41" l="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AA52" i="40"/>
  <c r="Z52" i="40"/>
  <c r="Y52" i="40"/>
  <c r="AA51" i="40"/>
  <c r="Z51" i="40"/>
  <c r="Y51" i="40"/>
  <c r="X51" i="40"/>
  <c r="J50" i="40"/>
  <c r="H50" i="40"/>
  <c r="J49" i="40"/>
  <c r="F49" i="40"/>
  <c r="H47" i="40"/>
  <c r="F47" i="40"/>
  <c r="J46" i="40"/>
  <c r="H46" i="40"/>
  <c r="F46" i="40"/>
  <c r="I44" i="40"/>
  <c r="G43" i="40"/>
  <c r="J41" i="40"/>
  <c r="H41" i="40"/>
  <c r="F41" i="40"/>
  <c r="X52" i="40"/>
  <c r="H38" i="40"/>
  <c r="F38" i="40"/>
  <c r="G37" i="40"/>
  <c r="O33" i="40"/>
  <c r="M26" i="40"/>
  <c r="K26" i="40"/>
  <c r="I50" i="40"/>
  <c r="G50" i="40"/>
  <c r="N26" i="40"/>
  <c r="K25" i="40"/>
  <c r="H49" i="40"/>
  <c r="L25" i="40"/>
  <c r="J47" i="40"/>
  <c r="G47" i="40"/>
  <c r="N23" i="40"/>
  <c r="M22" i="40"/>
  <c r="I46" i="40"/>
  <c r="L22" i="40"/>
  <c r="N22" i="40"/>
  <c r="M20" i="40"/>
  <c r="K20" i="40"/>
  <c r="J44" i="40"/>
  <c r="H44" i="40"/>
  <c r="G44" i="40"/>
  <c r="N20" i="40"/>
  <c r="K19" i="40"/>
  <c r="J43" i="40"/>
  <c r="H43" i="40"/>
  <c r="F43" i="40"/>
  <c r="Y28" i="40"/>
  <c r="I41" i="40"/>
  <c r="G41" i="40"/>
  <c r="N17" i="40"/>
  <c r="M16" i="40"/>
  <c r="J40" i="40"/>
  <c r="I40" i="40"/>
  <c r="H40" i="40"/>
  <c r="N16" i="40"/>
  <c r="AA28" i="40"/>
  <c r="Z28" i="40"/>
  <c r="X28" i="40"/>
  <c r="M14" i="40"/>
  <c r="K14" i="40"/>
  <c r="J28" i="40"/>
  <c r="I38" i="40"/>
  <c r="H28" i="40"/>
  <c r="G38" i="40"/>
  <c r="N14" i="40"/>
  <c r="AA27" i="40"/>
  <c r="Z27" i="40"/>
  <c r="Y27" i="40"/>
  <c r="X27" i="40"/>
  <c r="K13" i="40"/>
  <c r="J37" i="40"/>
  <c r="I37" i="40"/>
  <c r="H27" i="40"/>
  <c r="L13" i="40"/>
  <c r="O9" i="40"/>
  <c r="F9" i="40"/>
  <c r="F33" i="40" s="1"/>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N41" i="41"/>
  <c r="L41" i="41"/>
  <c r="M41" i="41"/>
  <c r="K41" i="41"/>
  <c r="M43" i="41"/>
  <c r="L43" i="41"/>
  <c r="N47" i="41"/>
  <c r="M47" i="41"/>
  <c r="K47" i="41"/>
  <c r="J52" i="41"/>
  <c r="M13" i="41"/>
  <c r="K17" i="41"/>
  <c r="M19" i="41"/>
  <c r="K23" i="41"/>
  <c r="M25" i="41"/>
  <c r="I27" i="41"/>
  <c r="H38" i="41"/>
  <c r="G43" i="41"/>
  <c r="H47" i="41"/>
  <c r="F49" i="41"/>
  <c r="L50" i="41"/>
  <c r="N50" i="41"/>
  <c r="N13" i="41"/>
  <c r="L17" i="41"/>
  <c r="N19" i="41"/>
  <c r="L23" i="41"/>
  <c r="N25" i="41"/>
  <c r="J27" i="41"/>
  <c r="I38" i="41"/>
  <c r="F40" i="41"/>
  <c r="H43" i="41"/>
  <c r="F44" i="41"/>
  <c r="G49" i="41"/>
  <c r="M50" i="41"/>
  <c r="L16" i="41"/>
  <c r="N17" i="41"/>
  <c r="L22" i="41"/>
  <c r="N23" i="41"/>
  <c r="F28" i="41"/>
  <c r="F37" i="41"/>
  <c r="J43" i="41"/>
  <c r="I49" i="41"/>
  <c r="K14" i="41"/>
  <c r="M16" i="41"/>
  <c r="K20" i="41"/>
  <c r="M22" i="41"/>
  <c r="K26" i="41"/>
  <c r="G28" i="41"/>
  <c r="G37" i="41"/>
  <c r="F46" i="41"/>
  <c r="J49" i="41"/>
  <c r="L14" i="41"/>
  <c r="N16" i="41"/>
  <c r="L20" i="41"/>
  <c r="N22" i="41"/>
  <c r="L26" i="41"/>
  <c r="F27" i="41"/>
  <c r="H37" i="41"/>
  <c r="K13" i="41"/>
  <c r="M14" i="41"/>
  <c r="K19" i="41"/>
  <c r="M20" i="41"/>
  <c r="K25" i="41"/>
  <c r="M26" i="41"/>
  <c r="F38" i="41"/>
  <c r="L19" i="41"/>
  <c r="G52" i="40"/>
  <c r="L49" i="40"/>
  <c r="H52" i="40"/>
  <c r="J51" i="40"/>
  <c r="N43" i="40"/>
  <c r="L43" i="40"/>
  <c r="K43" i="40"/>
  <c r="K23" i="40"/>
  <c r="I27" i="40"/>
  <c r="N13" i="40"/>
  <c r="L17" i="40"/>
  <c r="N19" i="40"/>
  <c r="L23" i="40"/>
  <c r="N25" i="40"/>
  <c r="J27" i="40"/>
  <c r="F40" i="40"/>
  <c r="K41" i="40"/>
  <c r="F44" i="40"/>
  <c r="I47" i="40"/>
  <c r="G49" i="40"/>
  <c r="M13" i="40"/>
  <c r="K17" i="40"/>
  <c r="M19" i="40"/>
  <c r="N49" i="40"/>
  <c r="K16" i="40"/>
  <c r="M17" i="40"/>
  <c r="K22" i="40"/>
  <c r="M23" i="40"/>
  <c r="J38" i="40"/>
  <c r="G40" i="40"/>
  <c r="L41" i="40"/>
  <c r="I43" i="40"/>
  <c r="L46" i="40"/>
  <c r="F50" i="40"/>
  <c r="M25" i="40"/>
  <c r="L16" i="40"/>
  <c r="F28" i="40"/>
  <c r="F37" i="40"/>
  <c r="K38" i="40"/>
  <c r="M41" i="40"/>
  <c r="M46" i="40"/>
  <c r="K47" i="40"/>
  <c r="I49" i="40"/>
  <c r="G28" i="40"/>
  <c r="L38" i="40"/>
  <c r="N41" i="40"/>
  <c r="N46" i="40"/>
  <c r="L47" i="40"/>
  <c r="L14" i="40"/>
  <c r="L20" i="40"/>
  <c r="L26" i="40"/>
  <c r="F27" i="40"/>
  <c r="H37" i="40"/>
  <c r="M38" i="40"/>
  <c r="G46" i="40"/>
  <c r="K46" i="40" s="1"/>
  <c r="M47" i="40"/>
  <c r="G27" i="40"/>
  <c r="I28" i="40"/>
  <c r="N38" i="40"/>
  <c r="N47" i="40"/>
  <c r="L19" i="40"/>
  <c r="H52" i="38"/>
  <c r="M49" i="38"/>
  <c r="N47" i="38"/>
  <c r="M47" i="38"/>
  <c r="L47" i="38"/>
  <c r="K47" i="38"/>
  <c r="N41" i="38"/>
  <c r="M41" i="38"/>
  <c r="L41" i="38"/>
  <c r="K41" i="38"/>
  <c r="M43" i="38"/>
  <c r="K43" i="38"/>
  <c r="I51" i="38"/>
  <c r="M38" i="38"/>
  <c r="L38" i="38"/>
  <c r="K38" i="38"/>
  <c r="G52" i="38"/>
  <c r="N14" i="38"/>
  <c r="N13" i="38"/>
  <c r="L17" i="38"/>
  <c r="N19" i="38"/>
  <c r="L23" i="38"/>
  <c r="N25" i="38"/>
  <c r="J27" i="38"/>
  <c r="I38" i="38"/>
  <c r="F40" i="38"/>
  <c r="H43" i="38"/>
  <c r="F44" i="38"/>
  <c r="G49" i="38"/>
  <c r="K16" i="38"/>
  <c r="M17" i="38"/>
  <c r="K22" i="38"/>
  <c r="M23" i="38"/>
  <c r="J38" i="38"/>
  <c r="N38" i="38" s="1"/>
  <c r="H49" i="38"/>
  <c r="F50" i="38"/>
  <c r="I27" i="38"/>
  <c r="L16" i="38"/>
  <c r="N17" i="38"/>
  <c r="L22" i="38"/>
  <c r="N23" i="38"/>
  <c r="F28" i="38"/>
  <c r="F37" i="38"/>
  <c r="H40" i="38"/>
  <c r="J43" i="38"/>
  <c r="K14" i="38"/>
  <c r="M16" i="38"/>
  <c r="K20" i="38"/>
  <c r="M22" i="38"/>
  <c r="K26" i="38"/>
  <c r="G28" i="38"/>
  <c r="G37" i="38"/>
  <c r="F46" i="38"/>
  <c r="J49" i="38"/>
  <c r="L14" i="38"/>
  <c r="N22" i="38"/>
  <c r="L26" i="38"/>
  <c r="F27" i="38"/>
  <c r="H37" i="38"/>
  <c r="N16" i="38"/>
  <c r="L20" i="38"/>
  <c r="M14" i="38"/>
  <c r="K19" i="38"/>
  <c r="M20" i="38"/>
  <c r="M26" i="38"/>
  <c r="J20" i="36"/>
  <c r="F20" i="36"/>
  <c r="K43" i="41" l="1"/>
  <c r="J51" i="41"/>
  <c r="H51" i="41"/>
  <c r="K27" i="41"/>
  <c r="N27" i="41"/>
  <c r="M27" i="41"/>
  <c r="L27" i="41"/>
  <c r="L44" i="41"/>
  <c r="K44" i="41"/>
  <c r="N44" i="41"/>
  <c r="M44" i="41"/>
  <c r="L46" i="41"/>
  <c r="N46" i="41"/>
  <c r="M46" i="41"/>
  <c r="K46" i="41"/>
  <c r="M49" i="41"/>
  <c r="L49" i="41"/>
  <c r="K49" i="41"/>
  <c r="N49" i="41"/>
  <c r="L47" i="41"/>
  <c r="N43" i="41"/>
  <c r="I51" i="41"/>
  <c r="G51" i="41"/>
  <c r="L40" i="41"/>
  <c r="K40" i="41"/>
  <c r="N40" i="41"/>
  <c r="M40" i="41"/>
  <c r="N38" i="41"/>
  <c r="M38" i="41"/>
  <c r="F52" i="41"/>
  <c r="L38" i="41"/>
  <c r="K38" i="41"/>
  <c r="H52" i="41"/>
  <c r="I52" i="41"/>
  <c r="M37" i="41"/>
  <c r="F51" i="41"/>
  <c r="N37" i="41"/>
  <c r="L37" i="41"/>
  <c r="K37" i="41"/>
  <c r="M28" i="41"/>
  <c r="N28" i="41"/>
  <c r="L28" i="41"/>
  <c r="K28" i="41"/>
  <c r="I52" i="40"/>
  <c r="L44" i="40"/>
  <c r="K44" i="40"/>
  <c r="N44" i="40"/>
  <c r="M44" i="40"/>
  <c r="M43" i="40"/>
  <c r="F51" i="40"/>
  <c r="N37" i="40"/>
  <c r="K37" i="40"/>
  <c r="M37" i="40"/>
  <c r="L37" i="40"/>
  <c r="L40" i="40"/>
  <c r="K40" i="40"/>
  <c r="M40" i="40"/>
  <c r="N40" i="40"/>
  <c r="G51" i="40"/>
  <c r="H51" i="40"/>
  <c r="N27" i="40"/>
  <c r="M27" i="40"/>
  <c r="L27" i="40"/>
  <c r="K27" i="40"/>
  <c r="N28" i="40"/>
  <c r="M28" i="40"/>
  <c r="L28" i="40"/>
  <c r="K28" i="40"/>
  <c r="J52" i="40"/>
  <c r="F52" i="40"/>
  <c r="I51" i="40"/>
  <c r="M49" i="40"/>
  <c r="K49" i="40"/>
  <c r="K50" i="40"/>
  <c r="N50" i="40"/>
  <c r="M50" i="40"/>
  <c r="L50" i="40"/>
  <c r="F52" i="38"/>
  <c r="J51" i="38"/>
  <c r="L49" i="38"/>
  <c r="K52" i="38"/>
  <c r="L52" i="38"/>
  <c r="N46" i="38"/>
  <c r="M46" i="38"/>
  <c r="L46" i="38"/>
  <c r="K46" i="38"/>
  <c r="N49" i="38"/>
  <c r="L40" i="38"/>
  <c r="K40" i="38"/>
  <c r="M40" i="38"/>
  <c r="N40" i="38"/>
  <c r="G51" i="38"/>
  <c r="F51" i="38"/>
  <c r="N37" i="38"/>
  <c r="M37" i="38"/>
  <c r="K37" i="38"/>
  <c r="L37" i="38"/>
  <c r="L44" i="38"/>
  <c r="K44" i="38"/>
  <c r="M44" i="38"/>
  <c r="N44" i="38"/>
  <c r="K49" i="38"/>
  <c r="N27" i="38"/>
  <c r="M27" i="38"/>
  <c r="L27" i="38"/>
  <c r="K27" i="38"/>
  <c r="N28" i="38"/>
  <c r="M28" i="38"/>
  <c r="L28" i="38"/>
  <c r="K28" i="38"/>
  <c r="K50" i="38"/>
  <c r="N50" i="38"/>
  <c r="M50" i="38"/>
  <c r="L50" i="38"/>
  <c r="I52" i="38"/>
  <c r="M52" i="38" s="1"/>
  <c r="L43" i="38"/>
  <c r="H51" i="38"/>
  <c r="J52" i="38"/>
  <c r="N52" i="38" s="1"/>
  <c r="N43" i="38"/>
  <c r="X44" i="37"/>
  <c r="X44" i="36"/>
  <c r="X44" i="35"/>
  <c r="X44" i="34"/>
  <c r="K52" i="41" l="1"/>
  <c r="N52" i="41"/>
  <c r="M52" i="41"/>
  <c r="L52" i="41"/>
  <c r="L51" i="41"/>
  <c r="N51" i="41"/>
  <c r="M51" i="41"/>
  <c r="K51" i="41"/>
  <c r="N51" i="40"/>
  <c r="M51" i="40"/>
  <c r="L51" i="40"/>
  <c r="K51" i="40"/>
  <c r="K52" i="40"/>
  <c r="L52" i="40"/>
  <c r="N52" i="40"/>
  <c r="M52" i="40"/>
  <c r="N51" i="38"/>
  <c r="M51" i="38"/>
  <c r="L51" i="38"/>
  <c r="K51" i="38"/>
  <c r="X52" i="33"/>
  <c r="X51" i="33"/>
  <c r="X44" i="33"/>
  <c r="AA52" i="37" l="1"/>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O26" i="38" s="1"/>
  <c r="O26" i="40" l="1"/>
  <c r="AA52" i="36"/>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O26" i="41" l="1"/>
  <c r="K41" i="36"/>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S25" i="38" s="1"/>
  <c r="S25" i="40" s="1"/>
  <c r="S25" i="41" s="1"/>
  <c r="R26" i="34"/>
  <c r="R26" i="35" s="1"/>
  <c r="R25" i="34"/>
  <c r="R25" i="35" s="1"/>
  <c r="R25" i="36" s="1"/>
  <c r="R25" i="37" s="1"/>
  <c r="R25" i="38" s="1"/>
  <c r="R25" i="40" s="1"/>
  <c r="R25" i="41" s="1"/>
  <c r="Q26" i="34"/>
  <c r="Q26" i="35" s="1"/>
  <c r="Q25" i="34"/>
  <c r="Q25" i="35" s="1"/>
  <c r="Q25" i="36" s="1"/>
  <c r="Q25" i="37" s="1"/>
  <c r="Q25" i="38" s="1"/>
  <c r="Q25" i="40" s="1"/>
  <c r="Q25" i="41" s="1"/>
  <c r="Q23" i="34"/>
  <c r="Q23" i="35" s="1"/>
  <c r="Q23" i="36" s="1"/>
  <c r="Q23" i="37" s="1"/>
  <c r="Q23" i="38" s="1"/>
  <c r="Q23" i="40" s="1"/>
  <c r="Q23" i="41" s="1"/>
  <c r="Q22" i="34"/>
  <c r="Q22" i="35" s="1"/>
  <c r="Q22" i="36" s="1"/>
  <c r="Q22" i="37" s="1"/>
  <c r="Q22" i="38" s="1"/>
  <c r="Q22" i="40" s="1"/>
  <c r="Q22" i="41" s="1"/>
  <c r="P26" i="34"/>
  <c r="P26" i="35" s="1"/>
  <c r="P25" i="34"/>
  <c r="P25" i="35" s="1"/>
  <c r="P25" i="36" s="1"/>
  <c r="P25" i="37" s="1"/>
  <c r="P25" i="38" s="1"/>
  <c r="P25" i="40" s="1"/>
  <c r="P25" i="41" s="1"/>
  <c r="O25" i="34"/>
  <c r="V26" i="35" l="1"/>
  <c r="R26" i="36"/>
  <c r="Q26" i="36"/>
  <c r="U26" i="35"/>
  <c r="P26" i="36"/>
  <c r="T26" i="35"/>
  <c r="S26" i="36"/>
  <c r="W26" i="35"/>
  <c r="O25" i="35"/>
  <c r="O25" i="36" s="1"/>
  <c r="O25" i="37" s="1"/>
  <c r="O25" i="38" s="1"/>
  <c r="L28" i="35"/>
  <c r="K28" i="35"/>
  <c r="N28" i="35"/>
  <c r="M28" i="35"/>
  <c r="K52" i="35"/>
  <c r="N52" i="35"/>
  <c r="M52" i="35"/>
  <c r="L52" i="35"/>
  <c r="N51" i="35"/>
  <c r="L51" i="35"/>
  <c r="K51" i="35"/>
  <c r="M51" i="35"/>
  <c r="Z52" i="34"/>
  <c r="Y52" i="34"/>
  <c r="AA51" i="34"/>
  <c r="Z51" i="34"/>
  <c r="Y51" i="34"/>
  <c r="J50" i="34"/>
  <c r="S50" i="34" s="1"/>
  <c r="S50" i="35" s="1"/>
  <c r="S50" i="36" s="1"/>
  <c r="S50" i="37" s="1"/>
  <c r="S50" i="38" s="1"/>
  <c r="S50" i="40" s="1"/>
  <c r="S50" i="41" s="1"/>
  <c r="I50" i="34"/>
  <c r="R50" i="34" s="1"/>
  <c r="R50" i="35" s="1"/>
  <c r="R50" i="36" s="1"/>
  <c r="R50" i="37" s="1"/>
  <c r="R50" i="38" s="1"/>
  <c r="R50" i="40" s="1"/>
  <c r="R50" i="41" s="1"/>
  <c r="H50" i="34"/>
  <c r="Q50" i="34" s="1"/>
  <c r="Q50" i="35" s="1"/>
  <c r="Q50" i="36" s="1"/>
  <c r="Q50" i="37" s="1"/>
  <c r="Q50" i="38" s="1"/>
  <c r="Q50" i="40" s="1"/>
  <c r="Q50" i="41" s="1"/>
  <c r="G50" i="34"/>
  <c r="P50" i="34" s="1"/>
  <c r="P50" i="35" s="1"/>
  <c r="P50" i="36" s="1"/>
  <c r="P50" i="37" s="1"/>
  <c r="P50" i="38" s="1"/>
  <c r="P50" i="40" s="1"/>
  <c r="P50" i="41" s="1"/>
  <c r="F50" i="34"/>
  <c r="O50" i="34" s="1"/>
  <c r="J49" i="34"/>
  <c r="S49" i="34" s="1"/>
  <c r="S49" i="35" s="1"/>
  <c r="S49" i="36" s="1"/>
  <c r="S49" i="37" s="1"/>
  <c r="S49" i="38" s="1"/>
  <c r="S49" i="40" s="1"/>
  <c r="S49" i="41" s="1"/>
  <c r="I49" i="34"/>
  <c r="R49" i="34" s="1"/>
  <c r="R49" i="35" s="1"/>
  <c r="R49" i="36" s="1"/>
  <c r="R49" i="37" s="1"/>
  <c r="R49" i="38" s="1"/>
  <c r="R49" i="40" s="1"/>
  <c r="R49" i="41" s="1"/>
  <c r="H49" i="34"/>
  <c r="Q49" i="34" s="1"/>
  <c r="Q49" i="35" s="1"/>
  <c r="Q49" i="36" s="1"/>
  <c r="Q49" i="37" s="1"/>
  <c r="Q49" i="38" s="1"/>
  <c r="Q49" i="40" s="1"/>
  <c r="Q49" i="41" s="1"/>
  <c r="G49" i="34"/>
  <c r="P49" i="34" s="1"/>
  <c r="P49" i="35" s="1"/>
  <c r="P49" i="36" s="1"/>
  <c r="P49" i="37" s="1"/>
  <c r="P49" i="38" s="1"/>
  <c r="P49" i="40" s="1"/>
  <c r="P49" i="41" s="1"/>
  <c r="F49" i="34"/>
  <c r="O49" i="34" s="1"/>
  <c r="G47" i="34"/>
  <c r="P47" i="34" s="1"/>
  <c r="P47" i="35" s="1"/>
  <c r="P47" i="36" s="1"/>
  <c r="P47" i="37" s="1"/>
  <c r="P47" i="38" s="1"/>
  <c r="P47" i="40" s="1"/>
  <c r="P47" i="41"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S47" i="38" s="1"/>
  <c r="S47" i="40" s="1"/>
  <c r="S47" i="41" s="1"/>
  <c r="I47" i="34"/>
  <c r="R47" i="34" s="1"/>
  <c r="R47" i="35" s="1"/>
  <c r="R47" i="36" s="1"/>
  <c r="R47" i="37" s="1"/>
  <c r="R47" i="38" s="1"/>
  <c r="R47" i="40" s="1"/>
  <c r="H47" i="34"/>
  <c r="Q47" i="34" s="1"/>
  <c r="Q47" i="35" s="1"/>
  <c r="Q47" i="36" s="1"/>
  <c r="Q47" i="37" s="1"/>
  <c r="Q47" i="38" s="1"/>
  <c r="Q47" i="40" s="1"/>
  <c r="Q47" i="41" s="1"/>
  <c r="J46" i="34"/>
  <c r="S46" i="34" s="1"/>
  <c r="S46" i="35" s="1"/>
  <c r="I46" i="34"/>
  <c r="R46" i="34" s="1"/>
  <c r="R46" i="35" s="1"/>
  <c r="R46" i="36" s="1"/>
  <c r="R46" i="37" s="1"/>
  <c r="R46" i="38" s="1"/>
  <c r="R46" i="40" s="1"/>
  <c r="R46" i="41" s="1"/>
  <c r="H46" i="34"/>
  <c r="Q46" i="34" s="1"/>
  <c r="Q46" i="35" s="1"/>
  <c r="G46" i="34"/>
  <c r="P46" i="34" s="1"/>
  <c r="P46" i="35" s="1"/>
  <c r="P46" i="36" s="1"/>
  <c r="P46" i="37" s="1"/>
  <c r="P46" i="38" s="1"/>
  <c r="P46" i="40" s="1"/>
  <c r="J44" i="34"/>
  <c r="S44" i="34" s="1"/>
  <c r="S44" i="35" s="1"/>
  <c r="S44" i="36" s="1"/>
  <c r="S44" i="37" s="1"/>
  <c r="S44" i="38" s="1"/>
  <c r="S44" i="40" s="1"/>
  <c r="S44" i="41" s="1"/>
  <c r="I44" i="34"/>
  <c r="R44" i="34" s="1"/>
  <c r="R44" i="35" s="1"/>
  <c r="R44" i="36" s="1"/>
  <c r="R44" i="37" s="1"/>
  <c r="R44" i="38" s="1"/>
  <c r="R44" i="40" s="1"/>
  <c r="R44" i="41" s="1"/>
  <c r="H44" i="34"/>
  <c r="Q44" i="34" s="1"/>
  <c r="Q44" i="35" s="1"/>
  <c r="Q44" i="36" s="1"/>
  <c r="Q44" i="37" s="1"/>
  <c r="Q44" i="38" s="1"/>
  <c r="Q44" i="40" s="1"/>
  <c r="Q44" i="41" s="1"/>
  <c r="G44" i="34"/>
  <c r="P44" i="34" s="1"/>
  <c r="P44" i="35" s="1"/>
  <c r="P44" i="36" s="1"/>
  <c r="P44" i="37" s="1"/>
  <c r="P44" i="38" s="1"/>
  <c r="P44" i="40" s="1"/>
  <c r="P44" i="41" s="1"/>
  <c r="K20" i="34"/>
  <c r="J43" i="34"/>
  <c r="S43" i="34" s="1"/>
  <c r="S43" i="35" s="1"/>
  <c r="S43" i="36" s="1"/>
  <c r="S43" i="37" s="1"/>
  <c r="S43" i="38" s="1"/>
  <c r="S43" i="40" s="1"/>
  <c r="S43" i="41" s="1"/>
  <c r="I43" i="34"/>
  <c r="R43" i="34" s="1"/>
  <c r="R43" i="35" s="1"/>
  <c r="R43" i="36" s="1"/>
  <c r="R43" i="37" s="1"/>
  <c r="R43" i="38" s="1"/>
  <c r="R43" i="40" s="1"/>
  <c r="R43" i="41" s="1"/>
  <c r="H43" i="34"/>
  <c r="Q43" i="34" s="1"/>
  <c r="Q43" i="35" s="1"/>
  <c r="Q43" i="36" s="1"/>
  <c r="Q43" i="37" s="1"/>
  <c r="Q43" i="38" s="1"/>
  <c r="Q43" i="40" s="1"/>
  <c r="Q43" i="41" s="1"/>
  <c r="G43" i="34"/>
  <c r="P43" i="34" s="1"/>
  <c r="P43" i="35" s="1"/>
  <c r="P43" i="36" s="1"/>
  <c r="P43" i="37" s="1"/>
  <c r="P43" i="38" s="1"/>
  <c r="P43" i="40" s="1"/>
  <c r="P43" i="41" s="1"/>
  <c r="N19" i="34"/>
  <c r="L17" i="34"/>
  <c r="J41" i="34"/>
  <c r="S41" i="34" s="1"/>
  <c r="S41" i="35" s="1"/>
  <c r="S41" i="36" s="1"/>
  <c r="S41" i="37" s="1"/>
  <c r="S41" i="38" s="1"/>
  <c r="S41" i="40" s="1"/>
  <c r="S41" i="41" s="1"/>
  <c r="I41" i="34"/>
  <c r="R41" i="34" s="1"/>
  <c r="R41" i="35" s="1"/>
  <c r="R41" i="36" s="1"/>
  <c r="R41" i="37" s="1"/>
  <c r="R41" i="38" s="1"/>
  <c r="R41" i="40" s="1"/>
  <c r="R41" i="41" s="1"/>
  <c r="H41" i="34"/>
  <c r="Q41" i="34" s="1"/>
  <c r="Q41" i="35" s="1"/>
  <c r="Q41" i="36" s="1"/>
  <c r="Q41" i="37" s="1"/>
  <c r="Q41" i="38" s="1"/>
  <c r="Q41" i="40" s="1"/>
  <c r="Q41" i="41" s="1"/>
  <c r="J40" i="34"/>
  <c r="S40" i="34" s="1"/>
  <c r="S40" i="35" s="1"/>
  <c r="I40" i="34"/>
  <c r="R40" i="34" s="1"/>
  <c r="R40" i="35" s="1"/>
  <c r="R40" i="36" s="1"/>
  <c r="R40" i="37" s="1"/>
  <c r="R40" i="38" s="1"/>
  <c r="R40" i="40" s="1"/>
  <c r="R40" i="41" s="1"/>
  <c r="H16" i="34"/>
  <c r="H40" i="34" s="1"/>
  <c r="Q40" i="34" s="1"/>
  <c r="G40" i="34"/>
  <c r="P40" i="34" s="1"/>
  <c r="P40" i="35" s="1"/>
  <c r="P40" i="36" s="1"/>
  <c r="P40" i="37" s="1"/>
  <c r="P40" i="38" s="1"/>
  <c r="P40" i="40" s="1"/>
  <c r="P40" i="41"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20" i="38" s="1"/>
  <c r="R20" i="40" s="1"/>
  <c r="R19" i="34"/>
  <c r="R19" i="35" s="1"/>
  <c r="R19" i="36" s="1"/>
  <c r="R19" i="37" s="1"/>
  <c r="R19" i="38" s="1"/>
  <c r="R19" i="40" s="1"/>
  <c r="R19" i="41" s="1"/>
  <c r="R17" i="34"/>
  <c r="R17" i="35" s="1"/>
  <c r="R17" i="36" s="1"/>
  <c r="R17" i="37" s="1"/>
  <c r="R17" i="38" s="1"/>
  <c r="R17" i="40" s="1"/>
  <c r="R17" i="41" s="1"/>
  <c r="R16" i="34"/>
  <c r="R16" i="35" s="1"/>
  <c r="R16" i="36" s="1"/>
  <c r="R16" i="37" s="1"/>
  <c r="R16" i="38" s="1"/>
  <c r="R16" i="40" s="1"/>
  <c r="R16" i="41" s="1"/>
  <c r="R14" i="34"/>
  <c r="R14" i="35" s="1"/>
  <c r="R13" i="34"/>
  <c r="R13" i="35" s="1"/>
  <c r="O25" i="40" l="1"/>
  <c r="V25" i="38"/>
  <c r="W25" i="38"/>
  <c r="U25" i="38"/>
  <c r="T25" i="38"/>
  <c r="R20" i="41"/>
  <c r="R47" i="41"/>
  <c r="P46" i="41"/>
  <c r="W26" i="36"/>
  <c r="S26" i="37"/>
  <c r="T26" i="36"/>
  <c r="P26" i="37"/>
  <c r="U26" i="36"/>
  <c r="Q26" i="37"/>
  <c r="V26" i="36"/>
  <c r="R26" i="37"/>
  <c r="U25" i="37"/>
  <c r="V25" i="37"/>
  <c r="W25" i="37"/>
  <c r="T25" i="37"/>
  <c r="S46" i="36"/>
  <c r="S46" i="37" s="1"/>
  <c r="S46" i="38" s="1"/>
  <c r="S46" i="40" s="1"/>
  <c r="S46" i="41" s="1"/>
  <c r="V50" i="34"/>
  <c r="U50" i="34"/>
  <c r="W50" i="34"/>
  <c r="T50" i="34"/>
  <c r="O50" i="35"/>
  <c r="S37" i="36"/>
  <c r="S37" i="37" s="1"/>
  <c r="S37" i="38" s="1"/>
  <c r="S51" i="35"/>
  <c r="Q46" i="36"/>
  <c r="Q46" i="37" s="1"/>
  <c r="Q46" i="38" s="1"/>
  <c r="Q46" i="40" s="1"/>
  <c r="Q46" i="41" s="1"/>
  <c r="W49" i="34"/>
  <c r="V49" i="34"/>
  <c r="U49" i="34"/>
  <c r="T49" i="34"/>
  <c r="O49" i="35"/>
  <c r="P38" i="36"/>
  <c r="P38" i="37" s="1"/>
  <c r="P38" i="38" s="1"/>
  <c r="S40" i="36"/>
  <c r="S40" i="37" s="1"/>
  <c r="S40" i="38" s="1"/>
  <c r="S40" i="40" s="1"/>
  <c r="S40" i="41" s="1"/>
  <c r="P37" i="36"/>
  <c r="P51" i="35"/>
  <c r="R37" i="36"/>
  <c r="R51" i="35"/>
  <c r="R13" i="36"/>
  <c r="R13" i="37" s="1"/>
  <c r="R13" i="38" s="1"/>
  <c r="R14" i="36"/>
  <c r="R14" i="37" s="1"/>
  <c r="R14" i="38"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U26" i="37" l="1"/>
  <c r="Q26" i="38"/>
  <c r="O25" i="41"/>
  <c r="T25" i="40"/>
  <c r="U25" i="40"/>
  <c r="V25" i="40"/>
  <c r="W25" i="40"/>
  <c r="T26" i="37"/>
  <c r="P26" i="38"/>
  <c r="S37" i="40"/>
  <c r="S51" i="38"/>
  <c r="P38" i="40"/>
  <c r="R14" i="40"/>
  <c r="W26" i="37"/>
  <c r="S26" i="38"/>
  <c r="R13" i="40"/>
  <c r="V26" i="37"/>
  <c r="R26" i="38"/>
  <c r="R51" i="36"/>
  <c r="R37" i="37"/>
  <c r="P51" i="36"/>
  <c r="P37" i="37"/>
  <c r="S51" i="37"/>
  <c r="S51" i="36"/>
  <c r="V37" i="34"/>
  <c r="W37" i="34"/>
  <c r="T37" i="34"/>
  <c r="O37" i="35"/>
  <c r="O51" i="35" s="1"/>
  <c r="O51" i="34"/>
  <c r="W51" i="34" s="1"/>
  <c r="O49" i="36"/>
  <c r="O49" i="37" s="1"/>
  <c r="O49" i="38" s="1"/>
  <c r="W49" i="35"/>
  <c r="V49" i="35"/>
  <c r="T49" i="35"/>
  <c r="U49" i="35"/>
  <c r="O50" i="36"/>
  <c r="O50" i="37" s="1"/>
  <c r="O50" i="38"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U40" i="35" s="1"/>
  <c r="T40" i="34"/>
  <c r="J52" i="34"/>
  <c r="S38" i="34"/>
  <c r="W38" i="34"/>
  <c r="V38" i="34"/>
  <c r="U38" i="34"/>
  <c r="O38" i="35"/>
  <c r="T38" i="34"/>
  <c r="Q40" i="36"/>
  <c r="Q40" i="37" s="1"/>
  <c r="Q40" i="38" s="1"/>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P51" i="37" l="1"/>
  <c r="P37" i="38"/>
  <c r="R26" i="40"/>
  <c r="V26" i="38"/>
  <c r="P26" i="40"/>
  <c r="T26" i="38"/>
  <c r="R14" i="41"/>
  <c r="R51" i="37"/>
  <c r="R37" i="38"/>
  <c r="P38" i="41"/>
  <c r="T25" i="41"/>
  <c r="W25" i="41"/>
  <c r="U25" i="41"/>
  <c r="V25" i="41"/>
  <c r="O49" i="40"/>
  <c r="T49" i="38"/>
  <c r="W49" i="38"/>
  <c r="U49" i="38"/>
  <c r="V49" i="38"/>
  <c r="O50" i="40"/>
  <c r="T50" i="38"/>
  <c r="U50" i="38"/>
  <c r="W50" i="38"/>
  <c r="V50" i="38"/>
  <c r="R13" i="41"/>
  <c r="S37" i="41"/>
  <c r="S51" i="40"/>
  <c r="Q26" i="40"/>
  <c r="U26" i="38"/>
  <c r="S26" i="40"/>
  <c r="W26" i="38"/>
  <c r="Q40" i="40"/>
  <c r="U49" i="37"/>
  <c r="T49" i="37"/>
  <c r="W49" i="37"/>
  <c r="V49" i="37"/>
  <c r="W50" i="37"/>
  <c r="V50" i="37"/>
  <c r="U50" i="37"/>
  <c r="T50" i="37"/>
  <c r="O41" i="36"/>
  <c r="O41" i="37" s="1"/>
  <c r="O41" i="38" s="1"/>
  <c r="W41" i="35"/>
  <c r="U41" i="35"/>
  <c r="V41" i="35"/>
  <c r="T41" i="35"/>
  <c r="Q37" i="35"/>
  <c r="Q51" i="34"/>
  <c r="U51" i="34" s="1"/>
  <c r="O46" i="36"/>
  <c r="O46" i="37" s="1"/>
  <c r="O46" i="38" s="1"/>
  <c r="V46" i="35"/>
  <c r="T46" i="35"/>
  <c r="W46" i="35"/>
  <c r="U46" i="35"/>
  <c r="W50" i="36"/>
  <c r="T50" i="36"/>
  <c r="U50" i="36"/>
  <c r="V50" i="36"/>
  <c r="U37" i="35"/>
  <c r="O37" i="36"/>
  <c r="O37" i="37" s="1"/>
  <c r="O37" i="38"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T40" i="35"/>
  <c r="W40" i="35"/>
  <c r="O43" i="36"/>
  <c r="O43" i="37" s="1"/>
  <c r="O43" i="38" s="1"/>
  <c r="W43" i="35"/>
  <c r="U43" i="35"/>
  <c r="V43" i="35"/>
  <c r="T43" i="35"/>
  <c r="O38" i="36"/>
  <c r="O38" i="37" s="1"/>
  <c r="O38" i="38" s="1"/>
  <c r="T38" i="35"/>
  <c r="O44" i="36"/>
  <c r="O44" i="37" s="1"/>
  <c r="O44" i="38" s="1"/>
  <c r="T44" i="35"/>
  <c r="V44" i="35"/>
  <c r="W44" i="35"/>
  <c r="U44" i="35"/>
  <c r="W47" i="35"/>
  <c r="O47" i="36"/>
  <c r="O47" i="37" s="1"/>
  <c r="O47" i="38" s="1"/>
  <c r="O47" i="40" s="1"/>
  <c r="T47" i="35"/>
  <c r="U47" i="35"/>
  <c r="V47" i="35"/>
  <c r="O52" i="35"/>
  <c r="T52" i="34"/>
  <c r="K51" i="34"/>
  <c r="L51" i="34"/>
  <c r="M51" i="34"/>
  <c r="N51" i="34"/>
  <c r="N52" i="34"/>
  <c r="L52" i="34"/>
  <c r="M52" i="34"/>
  <c r="K52" i="34"/>
  <c r="J28" i="32"/>
  <c r="J29" i="32"/>
  <c r="I29" i="32"/>
  <c r="I28" i="32"/>
  <c r="H28" i="32"/>
  <c r="G28" i="32"/>
  <c r="H29" i="32"/>
  <c r="G29" i="32"/>
  <c r="S51" i="41" l="1"/>
  <c r="P26" i="41"/>
  <c r="T26" i="40"/>
  <c r="O47" i="41"/>
  <c r="T47" i="40"/>
  <c r="V47" i="40"/>
  <c r="U47" i="40"/>
  <c r="W47" i="40"/>
  <c r="O49" i="41"/>
  <c r="V49" i="40"/>
  <c r="W49" i="40"/>
  <c r="U49" i="40"/>
  <c r="T49" i="40"/>
  <c r="O46" i="40"/>
  <c r="V46" i="38"/>
  <c r="U46" i="38"/>
  <c r="T46" i="38"/>
  <c r="W46" i="38"/>
  <c r="O44" i="40"/>
  <c r="W44" i="38"/>
  <c r="U44" i="38"/>
  <c r="T44" i="38"/>
  <c r="V44" i="38"/>
  <c r="R26" i="41"/>
  <c r="V26" i="40"/>
  <c r="O38" i="40"/>
  <c r="T38" i="38"/>
  <c r="O43" i="40"/>
  <c r="W43" i="38"/>
  <c r="U43" i="38"/>
  <c r="T43" i="38"/>
  <c r="V43" i="38"/>
  <c r="S26" i="41"/>
  <c r="W26" i="40"/>
  <c r="O37" i="40"/>
  <c r="O51" i="38"/>
  <c r="V37" i="38"/>
  <c r="W37" i="38"/>
  <c r="T37" i="38"/>
  <c r="Q26" i="41"/>
  <c r="U26" i="40"/>
  <c r="R37" i="40"/>
  <c r="R51" i="38"/>
  <c r="P37" i="40"/>
  <c r="P51" i="38"/>
  <c r="U40" i="37"/>
  <c r="O40" i="38"/>
  <c r="O41" i="40"/>
  <c r="V41" i="38"/>
  <c r="W41" i="38"/>
  <c r="U41" i="38"/>
  <c r="O50" i="41"/>
  <c r="T50" i="40"/>
  <c r="U50" i="40"/>
  <c r="W50" i="40"/>
  <c r="V50" i="40"/>
  <c r="Q40" i="41"/>
  <c r="V47" i="38"/>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U52" i="35" s="1"/>
  <c r="W41" i="36"/>
  <c r="V41" i="36"/>
  <c r="U41" i="36"/>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O41" i="41" l="1"/>
  <c r="W41" i="40"/>
  <c r="V41" i="40"/>
  <c r="U41" i="40"/>
  <c r="U26" i="41"/>
  <c r="O40" i="40"/>
  <c r="T40" i="38"/>
  <c r="W40" i="38"/>
  <c r="V40" i="38"/>
  <c r="U40" i="38"/>
  <c r="O38" i="41"/>
  <c r="T38" i="40"/>
  <c r="O52" i="40"/>
  <c r="V47" i="41"/>
  <c r="U47" i="41"/>
  <c r="T47" i="41"/>
  <c r="W47" i="41"/>
  <c r="W50" i="41"/>
  <c r="U50" i="41"/>
  <c r="T50" i="41"/>
  <c r="V50" i="41"/>
  <c r="O44" i="41"/>
  <c r="U44" i="40"/>
  <c r="V44" i="40"/>
  <c r="W44" i="40"/>
  <c r="T44" i="40"/>
  <c r="W26" i="41"/>
  <c r="P37" i="41"/>
  <c r="P51" i="40"/>
  <c r="V26" i="41"/>
  <c r="T26" i="41"/>
  <c r="T51" i="38"/>
  <c r="W51" i="38"/>
  <c r="V51" i="38"/>
  <c r="O43" i="41"/>
  <c r="V43" i="40"/>
  <c r="U43" i="40"/>
  <c r="T43" i="40"/>
  <c r="W43" i="40"/>
  <c r="V49" i="41"/>
  <c r="U49" i="41"/>
  <c r="T49" i="41"/>
  <c r="W49" i="41"/>
  <c r="O46" i="41"/>
  <c r="W46" i="40"/>
  <c r="V46" i="40"/>
  <c r="U46" i="40"/>
  <c r="T46" i="40"/>
  <c r="R37" i="41"/>
  <c r="R51" i="40"/>
  <c r="O37" i="41"/>
  <c r="V37" i="40"/>
  <c r="W37" i="40"/>
  <c r="T37" i="40"/>
  <c r="N20" i="32"/>
  <c r="Q51" i="36"/>
  <c r="U51" i="36" s="1"/>
  <c r="Q37" i="37"/>
  <c r="Q37" i="38" s="1"/>
  <c r="P52" i="36"/>
  <c r="T52" i="36" s="1"/>
  <c r="P41" i="37"/>
  <c r="P41" i="38" s="1"/>
  <c r="S52" i="36"/>
  <c r="W52" i="36" s="1"/>
  <c r="S38" i="37"/>
  <c r="S38" i="38" s="1"/>
  <c r="W51" i="37"/>
  <c r="T51" i="37"/>
  <c r="V51" i="37"/>
  <c r="R52" i="36"/>
  <c r="R38" i="37"/>
  <c r="R38" i="38" s="1"/>
  <c r="Q52" i="36"/>
  <c r="U52" i="36" s="1"/>
  <c r="Q38" i="37"/>
  <c r="Q38" i="38" s="1"/>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V37" i="41" l="1"/>
  <c r="T37" i="41"/>
  <c r="W37" i="41"/>
  <c r="R51" i="41"/>
  <c r="P51" i="41"/>
  <c r="V44" i="41"/>
  <c r="T44" i="41"/>
  <c r="U44" i="41"/>
  <c r="W44" i="41"/>
  <c r="T38" i="41"/>
  <c r="O52" i="41"/>
  <c r="O40" i="41"/>
  <c r="T40" i="40"/>
  <c r="V40" i="40"/>
  <c r="W40" i="40"/>
  <c r="U40" i="40"/>
  <c r="S52" i="38"/>
  <c r="W52" i="38" s="1"/>
  <c r="S38" i="40"/>
  <c r="W38" i="38"/>
  <c r="Q52" i="38"/>
  <c r="U52" i="38" s="1"/>
  <c r="Q38" i="40"/>
  <c r="U38" i="38"/>
  <c r="V43" i="41"/>
  <c r="U43" i="41"/>
  <c r="T43" i="41"/>
  <c r="W43" i="41"/>
  <c r="P41" i="40"/>
  <c r="P52" i="38"/>
  <c r="T52" i="38" s="1"/>
  <c r="T41" i="38"/>
  <c r="O51" i="40"/>
  <c r="R38" i="40"/>
  <c r="R52" i="38"/>
  <c r="V52" i="38" s="1"/>
  <c r="V38" i="38"/>
  <c r="Q37" i="40"/>
  <c r="Q51" i="38"/>
  <c r="U51" i="38" s="1"/>
  <c r="U37" i="38"/>
  <c r="T46" i="41"/>
  <c r="W46" i="41"/>
  <c r="V46" i="41"/>
  <c r="U46" i="41"/>
  <c r="W41" i="41"/>
  <c r="V41" i="41"/>
  <c r="U41" i="41"/>
  <c r="P52" i="37"/>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R38" i="41" l="1"/>
  <c r="R52" i="40"/>
  <c r="V52" i="40" s="1"/>
  <c r="V38" i="40"/>
  <c r="Q38" i="41"/>
  <c r="Q52" i="40"/>
  <c r="U52" i="40" s="1"/>
  <c r="U38" i="40"/>
  <c r="V51" i="40"/>
  <c r="T51" i="40"/>
  <c r="W51" i="40"/>
  <c r="T40" i="41"/>
  <c r="V40" i="41"/>
  <c r="W40" i="41"/>
  <c r="U40" i="41"/>
  <c r="P41" i="41"/>
  <c r="P52" i="40"/>
  <c r="T52" i="40" s="1"/>
  <c r="T41" i="40"/>
  <c r="O51" i="41"/>
  <c r="S38" i="41"/>
  <c r="S52" i="40"/>
  <c r="W52" i="40" s="1"/>
  <c r="W38" i="40"/>
  <c r="Q37" i="41"/>
  <c r="Q51" i="40"/>
  <c r="U51" i="40" s="1"/>
  <c r="U37" i="40"/>
  <c r="L50" i="3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1" l="1"/>
  <c r="P52" i="41"/>
  <c r="T52" i="41" s="1"/>
  <c r="T41" i="41"/>
  <c r="Q51" i="41"/>
  <c r="U51" i="41" s="1"/>
  <c r="U37" i="41"/>
  <c r="T51" i="41"/>
  <c r="W51" i="41"/>
  <c r="V51" i="41"/>
  <c r="Q52" i="41"/>
  <c r="U52" i="41" s="1"/>
  <c r="U38" i="41"/>
  <c r="S52" i="41"/>
  <c r="W52" i="41" s="1"/>
  <c r="W38" i="41"/>
  <c r="R52" i="41"/>
  <c r="V52" i="41" s="1"/>
  <c r="V38" i="41"/>
  <c r="S30" i="32"/>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T23" i="31" s="1"/>
  <c r="P26" i="32"/>
  <c r="P29" i="31"/>
  <c r="P25" i="31"/>
  <c r="O23" i="32"/>
  <c r="Q17" i="32"/>
  <c r="Q20" i="32"/>
  <c r="Q23" i="31"/>
  <c r="Q26" i="32"/>
  <c r="Q29" i="32"/>
  <c r="T13" i="30"/>
  <c r="O13" i="31"/>
  <c r="O25" i="31"/>
  <c r="R14" i="31"/>
  <c r="R17" i="32"/>
  <c r="R20" i="31"/>
  <c r="R23" i="31"/>
  <c r="V23" i="31" s="1"/>
  <c r="R26" i="31"/>
  <c r="V26" i="31" s="1"/>
  <c r="R29"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O30" i="31" l="1"/>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T30" i="31" s="1"/>
  <c r="W23" i="32"/>
  <c r="R23" i="32"/>
  <c r="O25" i="32"/>
  <c r="V25" i="31"/>
  <c r="U25" i="31"/>
  <c r="W25" i="31"/>
  <c r="T25" i="31"/>
  <c r="P20" i="32"/>
  <c r="O17" i="32"/>
  <c r="W17" i="31"/>
  <c r="V17" i="31"/>
  <c r="U17" i="31"/>
  <c r="T17" i="31"/>
  <c r="N58" i="31"/>
  <c r="M58" i="31"/>
  <c r="K58" i="31"/>
  <c r="L58" i="31"/>
  <c r="W30" i="31"/>
  <c r="V30" i="31"/>
  <c r="U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F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Q28" i="18" l="1"/>
  <c r="R25" i="19"/>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O31" i="27" l="1"/>
  <c r="P57" i="26"/>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57" i="27" s="1"/>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Q47" i="27"/>
  <c r="R47" i="27"/>
  <c r="M46" i="26"/>
  <c r="M19" i="27"/>
  <c r="R19" i="26"/>
  <c r="S19" i="26"/>
  <c r="M30" i="26"/>
  <c r="Q19" i="26"/>
  <c r="Q30" i="21"/>
  <c r="S30" i="21"/>
  <c r="R30" i="21"/>
  <c r="S46" i="21"/>
  <c r="R46" i="21"/>
  <c r="Q46" i="21"/>
  <c r="R27" i="20"/>
  <c r="S27" i="20"/>
  <c r="Q27" i="20"/>
  <c r="R53" i="22"/>
  <c r="Q53" i="22"/>
  <c r="S53" i="22"/>
  <c r="S40" i="22"/>
  <c r="R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Q40" i="22" l="1"/>
  <c r="O58" i="27"/>
  <c r="P43" i="28"/>
  <c r="P16" i="29"/>
  <c r="P44" i="30"/>
  <c r="P44" i="31"/>
  <c r="P44" i="32"/>
  <c r="M44"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26" i="29"/>
  <c r="O44" i="28"/>
  <c r="R44" i="28" s="1"/>
  <c r="O17" i="29"/>
  <c r="R17" i="29" s="1"/>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58" i="28" l="1"/>
  <c r="O57" i="28"/>
  <c r="O30" i="29"/>
  <c r="P57" i="28"/>
  <c r="R52" i="30"/>
  <c r="R52" i="31"/>
  <c r="R52" i="32"/>
  <c r="O52" i="29"/>
  <c r="N47" i="29"/>
  <c r="Q47" i="29" s="1"/>
  <c r="Q47" i="30"/>
  <c r="U47" i="30" s="1"/>
  <c r="Q47" i="31"/>
  <c r="U47" i="31" s="1"/>
  <c r="Q47" i="32"/>
  <c r="U47" i="32" s="1"/>
  <c r="Q20" i="29"/>
  <c r="Q44" i="27"/>
  <c r="N58" i="27"/>
  <c r="N53" i="28"/>
  <c r="Q53" i="28" s="1"/>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S26" i="29" s="1"/>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O57" i="29" l="1"/>
  <c r="R57" i="30"/>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P58" i="28"/>
  <c r="S41" i="28"/>
  <c r="S43" i="28"/>
  <c r="R43" i="28"/>
  <c r="Q43" i="28"/>
  <c r="V44" i="30"/>
  <c r="R50" i="29"/>
  <c r="Q50" i="29"/>
  <c r="S50" i="29"/>
  <c r="R44" i="29"/>
  <c r="R53" i="29"/>
  <c r="R40" i="29"/>
  <c r="P49" i="30"/>
  <c r="P49" i="31"/>
  <c r="U49" i="31" s="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R56" i="28" l="1"/>
  <c r="Q58" i="30"/>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O13" i="38" s="1"/>
  <c r="V13" i="35"/>
  <c r="V13" i="34"/>
  <c r="F56" i="32"/>
  <c r="O29" i="32"/>
  <c r="N29" i="32"/>
  <c r="M29" i="32"/>
  <c r="L29" i="32"/>
  <c r="K29" i="32"/>
  <c r="F31" i="32"/>
  <c r="N28" i="32"/>
  <c r="O28" i="32"/>
  <c r="L28" i="32"/>
  <c r="F55" i="32"/>
  <c r="F30" i="32"/>
  <c r="K28" i="32"/>
  <c r="M28" i="32"/>
  <c r="F37" i="33"/>
  <c r="L13" i="33"/>
  <c r="K13" i="33"/>
  <c r="M13" i="33"/>
  <c r="O14" i="34"/>
  <c r="O14" i="35" s="1"/>
  <c r="O13" i="40" l="1"/>
  <c r="V13" i="38"/>
  <c r="V13" i="37"/>
  <c r="V14" i="35"/>
  <c r="O14" i="36"/>
  <c r="O14" i="37" s="1"/>
  <c r="O14" i="38"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O14" i="40" l="1"/>
  <c r="V14" i="38"/>
  <c r="O13" i="41"/>
  <c r="V13" i="40"/>
  <c r="V14" i="37"/>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13" i="41" l="1"/>
  <c r="O14" i="41"/>
  <c r="V14" i="40"/>
  <c r="V58" i="32"/>
  <c r="W58" i="32"/>
  <c r="U58" i="32"/>
  <c r="W57" i="32"/>
  <c r="V57" i="32"/>
  <c r="U57" i="32"/>
  <c r="W50" i="33"/>
  <c r="P52" i="33"/>
  <c r="P51" i="33"/>
  <c r="W44" i="33"/>
  <c r="W43" i="33"/>
  <c r="W41" i="33"/>
  <c r="W40" i="33"/>
  <c r="W38" i="33"/>
  <c r="V14" i="41" l="1"/>
  <c r="V47" i="33"/>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O16" i="38" s="1"/>
  <c r="V16" i="35"/>
  <c r="O17" i="36"/>
  <c r="O17" i="37" s="1"/>
  <c r="O17" i="38" s="1"/>
  <c r="V17" i="35"/>
  <c r="V16" i="34"/>
  <c r="V17" i="34"/>
  <c r="V20" i="33"/>
  <c r="O20" i="34"/>
  <c r="O20" i="35" s="1"/>
  <c r="V19" i="33"/>
  <c r="O19" i="34"/>
  <c r="O19" i="35" s="1"/>
  <c r="F41" i="33"/>
  <c r="M17" i="33"/>
  <c r="F40" i="33"/>
  <c r="M16" i="33"/>
  <c r="V16" i="33"/>
  <c r="M20" i="33"/>
  <c r="F44" i="33"/>
  <c r="M44" i="33" s="1"/>
  <c r="V17" i="33"/>
  <c r="M19" i="33"/>
  <c r="F43" i="33"/>
  <c r="M43" i="33" s="1"/>
  <c r="O17" i="40" l="1"/>
  <c r="V17" i="38"/>
  <c r="O16" i="40"/>
  <c r="V16" i="38"/>
  <c r="R27" i="36"/>
  <c r="R22" i="37"/>
  <c r="V16" i="37"/>
  <c r="V17" i="37"/>
  <c r="R28" i="36"/>
  <c r="R23" i="37"/>
  <c r="V16" i="36"/>
  <c r="O19" i="36"/>
  <c r="O19" i="37" s="1"/>
  <c r="O19" i="38" s="1"/>
  <c r="V19" i="35"/>
  <c r="V17" i="36"/>
  <c r="O20" i="36"/>
  <c r="O20" i="37" s="1"/>
  <c r="O20" i="38" s="1"/>
  <c r="V20" i="35"/>
  <c r="V20" i="34"/>
  <c r="V19" i="34"/>
  <c r="O27" i="33"/>
  <c r="V27" i="33" s="1"/>
  <c r="O22" i="34"/>
  <c r="O22" i="35" s="1"/>
  <c r="O22" i="36" s="1"/>
  <c r="O22" i="37" s="1"/>
  <c r="O22" i="38"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16" i="41" l="1"/>
  <c r="V16" i="40"/>
  <c r="O27" i="37"/>
  <c r="V27" i="37" s="1"/>
  <c r="O24" i="38"/>
  <c r="O23" i="40"/>
  <c r="R27" i="37"/>
  <c r="R22" i="38"/>
  <c r="O19" i="40"/>
  <c r="V19" i="38"/>
  <c r="O22" i="40"/>
  <c r="V22" i="38"/>
  <c r="U22" i="38"/>
  <c r="O27" i="38"/>
  <c r="O20" i="40"/>
  <c r="V20" i="38"/>
  <c r="R28" i="37"/>
  <c r="R23" i="38"/>
  <c r="O17" i="41"/>
  <c r="V17" i="40"/>
  <c r="O28" i="37"/>
  <c r="V28" i="37" s="1"/>
  <c r="O28" i="38"/>
  <c r="V23" i="38"/>
  <c r="U23" i="38"/>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U22" i="40" l="1"/>
  <c r="O22" i="41"/>
  <c r="O23" i="41"/>
  <c r="U23" i="40"/>
  <c r="O20" i="41"/>
  <c r="V20" i="40"/>
  <c r="V17" i="41"/>
  <c r="V27" i="38"/>
  <c r="O27" i="40"/>
  <c r="R23" i="40"/>
  <c r="R28" i="38"/>
  <c r="O19" i="41"/>
  <c r="V19" i="40"/>
  <c r="O28" i="40"/>
  <c r="R22" i="40"/>
  <c r="V22" i="40" s="1"/>
  <c r="R27" i="38"/>
  <c r="V16" i="41"/>
  <c r="O27" i="41"/>
  <c r="V28" i="38"/>
  <c r="V27" i="36"/>
  <c r="V28" i="36"/>
  <c r="V28" i="35"/>
  <c r="V27" i="35"/>
  <c r="V27" i="34"/>
  <c r="V28" i="34"/>
  <c r="Q13" i="34"/>
  <c r="Q13" i="35" s="1"/>
  <c r="Q14" i="34"/>
  <c r="Q14" i="35" s="1"/>
  <c r="P14" i="34"/>
  <c r="P14" i="35" s="1"/>
  <c r="P13" i="34"/>
  <c r="P13" i="35" s="1"/>
  <c r="U23" i="41" l="1"/>
  <c r="O28" i="41"/>
  <c r="V19" i="41"/>
  <c r="V20" i="41"/>
  <c r="R23" i="41"/>
  <c r="R28" i="40"/>
  <c r="V28" i="40" s="1"/>
  <c r="V23" i="40"/>
  <c r="U22" i="41"/>
  <c r="R22" i="41"/>
  <c r="R27" i="40"/>
  <c r="V27" i="40" s="1"/>
  <c r="P13" i="36"/>
  <c r="P13" i="37" s="1"/>
  <c r="T13" i="35"/>
  <c r="P14" i="36"/>
  <c r="P14" i="37" s="1"/>
  <c r="T14" i="35"/>
  <c r="Q13" i="36"/>
  <c r="Q13" i="37" s="1"/>
  <c r="Q13" i="38" s="1"/>
  <c r="U13" i="35"/>
  <c r="Q14" i="36"/>
  <c r="Q14" i="37" s="1"/>
  <c r="Q14" i="38"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T14" i="37" l="1"/>
  <c r="P14" i="38"/>
  <c r="R27" i="41"/>
  <c r="V27" i="41" s="1"/>
  <c r="R28" i="41"/>
  <c r="T13" i="37"/>
  <c r="P13" i="38"/>
  <c r="V28" i="41"/>
  <c r="V23" i="41"/>
  <c r="Q14" i="40"/>
  <c r="U14" i="38"/>
  <c r="V22" i="41"/>
  <c r="Q13" i="40"/>
  <c r="U13" i="38"/>
  <c r="U14" i="37"/>
  <c r="U13" i="37"/>
  <c r="U19" i="34"/>
  <c r="Q19" i="35"/>
  <c r="U16" i="34"/>
  <c r="Q16" i="35"/>
  <c r="U13" i="36"/>
  <c r="S13" i="36"/>
  <c r="S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W13" i="37" l="1"/>
  <c r="S13" i="38"/>
  <c r="P13" i="40"/>
  <c r="T13" i="38"/>
  <c r="W14" i="37"/>
  <c r="S14" i="38"/>
  <c r="Q14" i="41"/>
  <c r="U14" i="40"/>
  <c r="P14" i="40"/>
  <c r="T14" i="38"/>
  <c r="Q13" i="41"/>
  <c r="U13" i="40"/>
  <c r="S27" i="35"/>
  <c r="W27" i="35" s="1"/>
  <c r="Q20" i="36"/>
  <c r="U20" i="35"/>
  <c r="S22" i="36"/>
  <c r="W22" i="35"/>
  <c r="P20" i="36"/>
  <c r="T20" i="35"/>
  <c r="Q16" i="36"/>
  <c r="Q16" i="37" s="1"/>
  <c r="Q16" i="38" s="1"/>
  <c r="U16" i="35"/>
  <c r="Q27" i="35"/>
  <c r="U27" i="35" s="1"/>
  <c r="S19" i="36"/>
  <c r="W19" i="35"/>
  <c r="S20" i="36"/>
  <c r="W20" i="35"/>
  <c r="W23" i="34"/>
  <c r="S23" i="35"/>
  <c r="S28" i="35" s="1"/>
  <c r="W28" i="35" s="1"/>
  <c r="P22" i="36"/>
  <c r="T22" i="35"/>
  <c r="Q17" i="36"/>
  <c r="Q17" i="37" s="1"/>
  <c r="Q17" i="38" s="1"/>
  <c r="U17" i="35"/>
  <c r="Q28" i="35"/>
  <c r="U28" i="35" s="1"/>
  <c r="P23" i="36"/>
  <c r="T23" i="35"/>
  <c r="W14" i="36"/>
  <c r="Q19" i="36"/>
  <c r="U19" i="35"/>
  <c r="W13" i="36"/>
  <c r="P16" i="36"/>
  <c r="P16" i="37" s="1"/>
  <c r="P16" i="38" s="1"/>
  <c r="T16" i="35"/>
  <c r="P27" i="35"/>
  <c r="T27" i="35" s="1"/>
  <c r="T17" i="35"/>
  <c r="P17" i="36"/>
  <c r="P17" i="37" s="1"/>
  <c r="P17" i="38" s="1"/>
  <c r="P28" i="35"/>
  <c r="T28" i="35" s="1"/>
  <c r="S17" i="36"/>
  <c r="W17" i="35"/>
  <c r="P19" i="36"/>
  <c r="T19" i="35"/>
  <c r="S16" i="36"/>
  <c r="W16" i="35"/>
  <c r="S28" i="34"/>
  <c r="W28" i="34" s="1"/>
  <c r="N37" i="33"/>
  <c r="J51" i="33"/>
  <c r="N51" i="33" s="1"/>
  <c r="N38" i="33"/>
  <c r="J52" i="33"/>
  <c r="N52" i="33" s="1"/>
  <c r="Q17" i="40" l="1"/>
  <c r="U17" i="38"/>
  <c r="S14" i="40"/>
  <c r="W14" i="38"/>
  <c r="P13" i="41"/>
  <c r="T13" i="40"/>
  <c r="P16" i="40"/>
  <c r="T16" i="38"/>
  <c r="P14" i="41"/>
  <c r="T14" i="40"/>
  <c r="U13" i="41"/>
  <c r="U14" i="41"/>
  <c r="S13" i="40"/>
  <c r="W13" i="38"/>
  <c r="P17" i="40"/>
  <c r="T17" i="38"/>
  <c r="Q16" i="40"/>
  <c r="U16" i="38"/>
  <c r="T20" i="36"/>
  <c r="P20" i="37"/>
  <c r="W20" i="36"/>
  <c r="S20" i="37"/>
  <c r="T19" i="36"/>
  <c r="P19" i="37"/>
  <c r="U20" i="36"/>
  <c r="Q20" i="37"/>
  <c r="T23" i="36"/>
  <c r="P23" i="37"/>
  <c r="W19" i="36"/>
  <c r="S19" i="37"/>
  <c r="U19" i="36"/>
  <c r="Q19" i="37"/>
  <c r="T22" i="36"/>
  <c r="P22" i="37"/>
  <c r="W22" i="36"/>
  <c r="S22" i="37"/>
  <c r="W17" i="36"/>
  <c r="S17" i="37"/>
  <c r="S17" i="38" s="1"/>
  <c r="W16" i="36"/>
  <c r="S16" i="37"/>
  <c r="S16" i="38" s="1"/>
  <c r="U17" i="37"/>
  <c r="Q28" i="37"/>
  <c r="U28" i="37" s="1"/>
  <c r="U16" i="37"/>
  <c r="T17" i="37"/>
  <c r="T16" i="37"/>
  <c r="T16" i="36"/>
  <c r="P27" i="36"/>
  <c r="T27" i="36" s="1"/>
  <c r="S23" i="36"/>
  <c r="S23" i="37" s="1"/>
  <c r="W23" i="35"/>
  <c r="S27" i="36"/>
  <c r="W27" i="36" s="1"/>
  <c r="U17" i="36"/>
  <c r="Q28" i="36"/>
  <c r="U28" i="36" s="1"/>
  <c r="U16" i="36"/>
  <c r="Q27" i="36"/>
  <c r="U27" i="36" s="1"/>
  <c r="T17" i="36"/>
  <c r="P28" i="36"/>
  <c r="T28" i="36" s="1"/>
  <c r="T22" i="37" l="1"/>
  <c r="P22" i="38"/>
  <c r="U20" i="37"/>
  <c r="Q20" i="38"/>
  <c r="S13" i="41"/>
  <c r="W13" i="40"/>
  <c r="T14" i="41"/>
  <c r="S14" i="41"/>
  <c r="W14" i="40"/>
  <c r="T19" i="37"/>
  <c r="P19" i="38"/>
  <c r="S16" i="40"/>
  <c r="W16" i="38"/>
  <c r="P16" i="41"/>
  <c r="T16" i="40"/>
  <c r="S17" i="40"/>
  <c r="W17" i="38"/>
  <c r="W19" i="37"/>
  <c r="S19" i="38"/>
  <c r="W20" i="37"/>
  <c r="S20" i="38"/>
  <c r="Q17" i="41"/>
  <c r="U17" i="40"/>
  <c r="W23" i="37"/>
  <c r="S23" i="38"/>
  <c r="U19" i="37"/>
  <c r="Q19" i="38"/>
  <c r="P17" i="41"/>
  <c r="T17" i="40"/>
  <c r="T13" i="41"/>
  <c r="W22" i="37"/>
  <c r="S22" i="38"/>
  <c r="T23" i="37"/>
  <c r="P23" i="38"/>
  <c r="T20" i="37"/>
  <c r="P20" i="38"/>
  <c r="Q16" i="41"/>
  <c r="U16" i="40"/>
  <c r="P28" i="37"/>
  <c r="T28" i="37" s="1"/>
  <c r="Q27" i="37"/>
  <c r="U27" i="37" s="1"/>
  <c r="P27" i="37"/>
  <c r="T27" i="37" s="1"/>
  <c r="W17" i="37"/>
  <c r="S28" i="37"/>
  <c r="W28" i="37" s="1"/>
  <c r="S27" i="37"/>
  <c r="W27" i="37" s="1"/>
  <c r="W16" i="37"/>
  <c r="W23" i="36"/>
  <c r="S28" i="36"/>
  <c r="W28" i="36" s="1"/>
  <c r="P23" i="40" l="1"/>
  <c r="T23" i="38"/>
  <c r="S17" i="41"/>
  <c r="W17" i="40"/>
  <c r="P19" i="40"/>
  <c r="T19" i="38"/>
  <c r="P27" i="38"/>
  <c r="T27" i="38" s="1"/>
  <c r="W13" i="41"/>
  <c r="S22" i="40"/>
  <c r="W22" i="38"/>
  <c r="S20" i="40"/>
  <c r="W20" i="38"/>
  <c r="Q20" i="40"/>
  <c r="U20" i="38"/>
  <c r="Q28" i="38"/>
  <c r="U28" i="38" s="1"/>
  <c r="Q19" i="40"/>
  <c r="U19" i="38"/>
  <c r="Q27" i="38"/>
  <c r="U27" i="38" s="1"/>
  <c r="W14" i="41"/>
  <c r="S19" i="40"/>
  <c r="W19" i="38"/>
  <c r="P22" i="40"/>
  <c r="T22" i="38"/>
  <c r="U17" i="41"/>
  <c r="S27" i="38"/>
  <c r="W27" i="38" s="1"/>
  <c r="P20" i="40"/>
  <c r="T20" i="38"/>
  <c r="P28" i="38"/>
  <c r="T28" i="38" s="1"/>
  <c r="S23" i="40"/>
  <c r="W23" i="38"/>
  <c r="T16" i="41"/>
  <c r="T17" i="41"/>
  <c r="S16" i="41"/>
  <c r="W16" i="40"/>
  <c r="S28" i="38"/>
  <c r="W28" i="38" s="1"/>
  <c r="U16" i="41"/>
  <c r="S23" i="41" l="1"/>
  <c r="W23" i="40"/>
  <c r="S28" i="40"/>
  <c r="W28" i="40" s="1"/>
  <c r="S20" i="41"/>
  <c r="W20" i="40"/>
  <c r="P19" i="41"/>
  <c r="T19" i="40"/>
  <c r="P27" i="40"/>
  <c r="T27" i="40" s="1"/>
  <c r="W16" i="41"/>
  <c r="P22" i="41"/>
  <c r="T22" i="40"/>
  <c r="S22" i="41"/>
  <c r="W22" i="40"/>
  <c r="W17" i="41"/>
  <c r="Q19" i="41"/>
  <c r="U19" i="40"/>
  <c r="Q27" i="40"/>
  <c r="U27" i="40" s="1"/>
  <c r="S19" i="41"/>
  <c r="W19" i="40"/>
  <c r="S27" i="40"/>
  <c r="W27" i="40" s="1"/>
  <c r="P23" i="41"/>
  <c r="T23" i="40"/>
  <c r="P20" i="41"/>
  <c r="T20" i="40"/>
  <c r="P28" i="40"/>
  <c r="T28" i="40" s="1"/>
  <c r="Q20" i="41"/>
  <c r="U20" i="40"/>
  <c r="Q28" i="40"/>
  <c r="U28" i="40" s="1"/>
  <c r="U19" i="41" l="1"/>
  <c r="Q27" i="41"/>
  <c r="U27" i="41" s="1"/>
  <c r="W19" i="41"/>
  <c r="T19" i="41"/>
  <c r="P27" i="41"/>
  <c r="T27" i="41" s="1"/>
  <c r="W22" i="41"/>
  <c r="T20" i="41"/>
  <c r="P28" i="41"/>
  <c r="T28" i="41" s="1"/>
  <c r="T23" i="41"/>
  <c r="W20" i="41"/>
  <c r="S28" i="41"/>
  <c r="W28" i="41" s="1"/>
  <c r="T22" i="41"/>
  <c r="S27" i="41"/>
  <c r="W27" i="41" s="1"/>
  <c r="U20" i="41"/>
  <c r="Q28" i="41"/>
  <c r="U28" i="41" s="1"/>
  <c r="W2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<sst xmlns="http://schemas.openxmlformats.org/spreadsheetml/2006/main" count="1614" uniqueCount="129">
  <si>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</si>
  <si>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</si>
  <si>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</si>
  <si>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</si>
  <si>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</si>
  <si>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</si>
  <si>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</si>
  <si>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</si>
  <si>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</si>
  <si>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</si>
  <si>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</si>
  <si>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</si>
  <si>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</si>
  <si>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</si>
  <si>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</si>
  <si>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</si>
  <si>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</si>
  <si>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</si>
  <si>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</si>
  <si>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</si>
  <si>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</si>
  <si>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</si>
  <si>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</si>
  <si>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</si>
  <si>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</si>
  <si>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</si>
  <si>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</si>
  <si>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</si>
  <si>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</si>
  <si>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</si>
  <si>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</si>
  <si>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</si>
  <si>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</si>
  <si>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</si>
  <si>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</si>
  <si>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</si>
  <si>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</si>
  <si>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</si>
  <si>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</si>
  <si>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</si>
  <si>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</si>
  <si>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</si>
  <si>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</si>
  <si>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</si>
  <si>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</si>
  <si>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</si>
  <si>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</si>
  <si>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</si>
  <si>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</si>
  <si>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</si>
  <si>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</si>
  <si>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</si>
  <si>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</si>
  <si>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</si>
  <si>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</si>
  <si>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</si>
  <si>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</si>
  <si>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</si>
  <si>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</si>
  <si>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</si>
  <si>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</si>
  <si>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</si>
  <si>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</si>
  <si>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</si>
  <si>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</si>
  <si>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</si>
  <si>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</si>
  <si>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</si>
  <si>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</si>
  <si>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</si>
  <si>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</si>
  <si>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</si>
  <si>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</si>
  <si>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</si>
  <si>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</si>
  <si>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</si>
  <si>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</si>
  <si>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</si>
  <si>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</si>
  <si>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</si>
  <si>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</si>
  <si>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</si>
  <si>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</si>
  <si>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</si>
  <si>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</si>
  <si>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</si>
  <si>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</si>
  <si>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</si>
  <si>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</si>
  <si>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</si>
  <si>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</si>
  <si>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</si>
  <si>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</si>
  <si>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</si>
  <si>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</si>
  <si>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</si>
  <si>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</si>
  <si>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</si>
  <si>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</si>
  <si>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</si>
  <si>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</si>
  <si>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</si>
  <si>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</si>
  <si>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</si>
  <si>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</si>
  <si>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</si>
  <si>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</si>
  <si>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</si>
  <si>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</si>
  <si>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</si>
  <si>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</si>
  <si>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</si>
  <si>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</si>
  <si>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</si>
  <si>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</si>
  <si>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</si>
  <si>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</si>
  <si>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</si>
  <si>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</si>
  <si>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</si>
  <si>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</si>
  <si>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</si>
  <si>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</si>
  <si>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</si>
  <si>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</si>
  <si>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</si>
  <si>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</si>
  <si>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Monthly Cruise Occupany Ratio GPH for 2022-2024</t>
  </si>
  <si>
    <t>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</si>
</sst>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4">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5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28</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52574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spcAft>
              <a:spcPts val="0"/>
            </a:spcAft>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endParaRPr lang="en-GB" sz="1000">
            <a:effectLst/>
          </a:endParaRPr>
        </a:p>
        <a:p>
          <a:pPr rtl="0" eaLnBrk="1" latinLnBrk="0" hangingPunct="1">
            <a:spcBef>
              <a:spcPts val="600"/>
            </a:spcBef>
            <a:spcAft>
              <a:spcPts val="0"/>
            </a:spcAft>
          </a:pPr>
          <a:r>
            <a:rPr lang="de-DE" sz="1100" i="1" baseline="0">
              <a:solidFill>
                <a:schemeClr val="dk1"/>
              </a:solidFill>
              <a:effectLst/>
              <a:latin typeface="+mn-lt"/>
              <a:ea typeface="+mn-ea"/>
              <a:cs typeface="+mn-cs"/>
            </a:rPr>
            <a:t>* February 2024 includes San Juan Cruise Port for the first time.</a:t>
          </a:r>
          <a:endParaRPr lang="en-GB" sz="1000">
            <a:effectLst/>
          </a:endParaRPr>
        </a:p>
        <a:p>
          <a:pPr rtl="0" eaLnBrk="1" latinLnBrk="0" hangingPunct="1">
            <a:spcBef>
              <a:spcPts val="600"/>
            </a:spcBef>
            <a:spcAft>
              <a:spcPts val="600"/>
            </a:spcAft>
          </a:pPr>
          <a:endParaRPr lang="de-DE" sz="1000" i="1" baseline="0">
            <a:solidFill>
              <a:sysClr val="windowText" lastClr="000000"/>
            </a:solidFill>
            <a:latin typeface="+mn-lt"/>
          </a:endParaRP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147530</xdr:colOff>
      <xdr:row>0</xdr:row>
      <xdr:rowOff>0</xdr:rowOff>
    </xdr:from>
    <xdr:to>
      <xdr:col>32</xdr:col>
      <xdr:colOff>42331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2-Feb/Traffic%20Stats%20Template.xlsx" TargetMode="External"/><Relationship Id="rId1" Type="http://schemas.openxmlformats.org/officeDocument/2006/relationships/externalLinkPath" Target="https://gyholding.sharepoint.com/sites/Finance/Shared%20Documents/General/2024/KPI/Monthly&amp;KPI/2-Feb/Traffic%20Stats%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O23">
            <v>2681245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3.xml"/><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45397</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7" zoomScaleNormal="100" workbookViewId="0">
      <selection activeCell="G13" sqref="G13:G2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4" t="s">
        <v>51</v>
      </c>
      <c r="G9" s="144"/>
      <c r="H9" s="144"/>
      <c r="I9" s="144"/>
      <c r="J9" s="144"/>
      <c r="K9" s="144"/>
      <c r="L9" s="144"/>
      <c r="M9" s="144"/>
      <c r="N9" s="145"/>
      <c r="O9" s="146" t="s">
        <v>52</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77</v>
      </c>
      <c r="H13" s="71">
        <v>0</v>
      </c>
      <c r="I13" s="71">
        <v>0</v>
      </c>
      <c r="J13" s="71">
        <v>90</v>
      </c>
      <c r="K13" s="64">
        <f>IFERROR(F13/G13-1,"n/a")</f>
        <v>0.23376623376623384</v>
      </c>
      <c r="L13" s="64" t="str">
        <f t="shared" ref="L13:L28" si="0">IFERROR(F13/H13-1,"n/a")</f>
        <v>n/a</v>
      </c>
      <c r="M13" s="64" t="str">
        <f>IFERROR(F13/I13-1,"n/a")</f>
        <v>n/a</v>
      </c>
      <c r="N13" s="60">
        <f>IFERROR(F13/J13-1,"n/a")</f>
        <v>5.555555555555558E-2</v>
      </c>
      <c r="O13" s="68">
        <f>'May-23'!O13+'June-23'!F13</f>
        <v>853</v>
      </c>
      <c r="P13" s="68">
        <f>'May-23'!$P$13+G13</f>
        <v>826</v>
      </c>
      <c r="Q13" s="68">
        <f>'May-23'!Q13+'June-23'!H13</f>
        <v>0</v>
      </c>
      <c r="R13" s="68">
        <f>'May-23'!R13+'June-23'!I13</f>
        <v>551</v>
      </c>
      <c r="S13" s="68">
        <f>'May-23'!S13+'June-23'!J13</f>
        <v>825</v>
      </c>
      <c r="T13" s="64">
        <f>IFERROR(O13/P13-1,"n/a")</f>
        <v>3.2687651331719136E-2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251675</v>
      </c>
      <c r="H14" s="71">
        <v>0</v>
      </c>
      <c r="I14" s="71">
        <v>0</v>
      </c>
      <c r="J14" s="71">
        <v>303053</v>
      </c>
      <c r="K14" s="64">
        <f>IFERROR(F14/G14-1,"n/a")</f>
        <v>0.42995927287175917</v>
      </c>
      <c r="L14" s="64" t="str">
        <f t="shared" si="0"/>
        <v>n/a</v>
      </c>
      <c r="M14" s="64" t="str">
        <f>IFERROR(F14/I14-1,"n/a")</f>
        <v>n/a</v>
      </c>
      <c r="N14" s="60">
        <f>IFERROR(F14/J14-1,"n/a")</f>
        <v>0.1875315538866138</v>
      </c>
      <c r="O14" s="68">
        <f>'May-23'!$O$14+F14</f>
        <v>2701062</v>
      </c>
      <c r="P14" s="68">
        <f>'May-23'!P14+'June-23'!G14</f>
        <v>1544089</v>
      </c>
      <c r="Q14" s="68">
        <f>'May-23'!Q14+'June-23'!H14</f>
        <v>0</v>
      </c>
      <c r="R14" s="68">
        <f>'May-23'!R14+'June-23'!I14</f>
        <v>1092884</v>
      </c>
      <c r="S14" s="68">
        <f>'May-23'!S14+'June-23'!J14</f>
        <v>2451255</v>
      </c>
      <c r="T14" s="64">
        <f>IFERROR(O14/P14-1,"n/a")</f>
        <v>0.74929165352515303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89</v>
      </c>
      <c r="H16" s="71">
        <v>17</v>
      </c>
      <c r="I16" s="71">
        <v>0</v>
      </c>
      <c r="J16" s="71">
        <v>71</v>
      </c>
      <c r="K16" s="64">
        <f>IFERROR(F16/G16-1,"n/a")</f>
        <v>-0.1797752808988764</v>
      </c>
      <c r="L16" s="64">
        <f t="shared" si="0"/>
        <v>3.2941176470588234</v>
      </c>
      <c r="M16" s="64" t="str">
        <f>IFERROR(F16/I16-1,"n/a")</f>
        <v>n/a</v>
      </c>
      <c r="N16" s="60">
        <f>IFERROR(F16/J16-1,"n/a")</f>
        <v>2.8169014084507005E-2</v>
      </c>
      <c r="O16" s="68">
        <f>'May-23'!$O$16+F16</f>
        <v>216</v>
      </c>
      <c r="P16" s="68">
        <f>'May-23'!P16+'June-23'!G16</f>
        <v>252</v>
      </c>
      <c r="Q16" s="68">
        <f>'May-23'!Q16+'June-23'!H16</f>
        <v>51</v>
      </c>
      <c r="R16" s="68">
        <f>'May-23'!R16+'June-23'!I16</f>
        <v>10</v>
      </c>
      <c r="S16" s="68">
        <f>'May-23'!S16+'June-23'!J16</f>
        <v>216</v>
      </c>
      <c r="T16" s="64">
        <f>IFERROR(O16/P16-1,"n/a")</f>
        <v>-0.1428571428571429</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121649</v>
      </c>
      <c r="H17" s="71">
        <v>24481</v>
      </c>
      <c r="I17" s="71">
        <v>0</v>
      </c>
      <c r="J17" s="71">
        <v>165399</v>
      </c>
      <c r="K17" s="64">
        <f>IFERROR(F17/G17-1,"n/a")</f>
        <v>0.84869583802579562</v>
      </c>
      <c r="L17" s="64">
        <f t="shared" si="0"/>
        <v>8.1863894448756174</v>
      </c>
      <c r="M17" s="64" t="str">
        <f>IFERROR(F17/I17-1,"n/a")</f>
        <v>n/a</v>
      </c>
      <c r="N17" s="60">
        <f>IFERROR(F17/J17-1,"n/a")</f>
        <v>0.35969383128072119</v>
      </c>
      <c r="O17" s="68">
        <f>'May-23'!O17+'June-23'!F17</f>
        <v>576378</v>
      </c>
      <c r="P17" s="68">
        <f>'May-23'!P17+'June-23'!G17</f>
        <v>300562</v>
      </c>
      <c r="Q17" s="68">
        <f>'May-23'!Q17+'June-23'!H17</f>
        <v>65067</v>
      </c>
      <c r="R17" s="68">
        <f>'May-23'!R17+'June-23'!I17</f>
        <v>41113</v>
      </c>
      <c r="S17" s="68">
        <f>'May-23'!S17+'June-23'!J17</f>
        <v>558503</v>
      </c>
      <c r="T17" s="64">
        <f>IFERROR(O17/P17-1,"n/a")</f>
        <v>0.9176675694199532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69</v>
      </c>
      <c r="H22" s="71">
        <v>4</v>
      </c>
      <c r="I22" s="71">
        <v>0</v>
      </c>
      <c r="J22" s="71">
        <v>70</v>
      </c>
      <c r="K22" s="64">
        <f>IFERROR(F22/G22-1,"n/a")</f>
        <v>0.2753623188405796</v>
      </c>
      <c r="L22" s="64">
        <f t="shared" si="0"/>
        <v>21</v>
      </c>
      <c r="M22" s="64" t="str">
        <f>IFERROR(F22/I22-1,"n/a")</f>
        <v>n/a</v>
      </c>
      <c r="N22" s="60">
        <f t="shared" si="1"/>
        <v>0.25714285714285712</v>
      </c>
      <c r="O22" s="68">
        <f>'May-23'!O22+'June-23'!F22</f>
        <v>695</v>
      </c>
      <c r="P22" s="68">
        <f>'May-23'!P22+'June-23'!G22</f>
        <v>325</v>
      </c>
      <c r="Q22" s="68">
        <f>'May-23'!Q22+'June-23'!H22</f>
        <v>4</v>
      </c>
      <c r="R22" s="68">
        <f>'May-23'!R22+'June-23'!I22</f>
        <v>205</v>
      </c>
      <c r="S22" s="68">
        <f>'May-23'!S22+'June-23'!J22</f>
        <v>596</v>
      </c>
      <c r="T22" s="64">
        <f>IFERROR(O22/P22-1,"n/a")</f>
        <v>1.1384615384615384</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183895</v>
      </c>
      <c r="H23" s="71">
        <v>4923</v>
      </c>
      <c r="I23" s="71">
        <v>0</v>
      </c>
      <c r="J23" s="71">
        <v>275367</v>
      </c>
      <c r="K23" s="64">
        <f>IFERROR(F23/G23-1,"n/a")</f>
        <v>0.81874983006607027</v>
      </c>
      <c r="L23" s="64">
        <f t="shared" si="0"/>
        <v>66.93804590696729</v>
      </c>
      <c r="M23" s="64" t="str">
        <f>IFERROR(F23/I23-1,"n/a")</f>
        <v>n/a</v>
      </c>
      <c r="N23" s="60">
        <f t="shared" si="1"/>
        <v>0.2145936150664387</v>
      </c>
      <c r="O23" s="68">
        <f>'May-23'!O23+'June-23'!F23</f>
        <v>1893954</v>
      </c>
      <c r="P23" s="68">
        <f>'May-23'!P23+'June-23'!G23</f>
        <v>536176</v>
      </c>
      <c r="Q23" s="68">
        <f>'May-23'!Q23+'June-23'!H23</f>
        <v>4923</v>
      </c>
      <c r="R23" s="68">
        <f>'May-23'!R23+'June-23'!I23</f>
        <v>545974</v>
      </c>
      <c r="S23" s="68">
        <f>'May-23'!S23+'June-23'!J23</f>
        <v>1708367</v>
      </c>
      <c r="T23" s="64">
        <f>IFERROR(O23/P23-1,"n/a")</f>
        <v>2.5323363970039687</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327</v>
      </c>
      <c r="H27" s="75">
        <f t="shared" si="2"/>
        <v>21</v>
      </c>
      <c r="I27" s="75">
        <f t="shared" si="2"/>
        <v>0</v>
      </c>
      <c r="J27" s="75">
        <f t="shared" si="2"/>
        <v>278</v>
      </c>
      <c r="K27" s="66">
        <f>IFERROR(F27/G27-1,"n/a")</f>
        <v>6.1162079510703293E-2</v>
      </c>
      <c r="L27" s="66">
        <f t="shared" si="0"/>
        <v>15.523809523809526</v>
      </c>
      <c r="M27" s="66" t="str">
        <f>IFERROR(F27/I27-1,"n/a")</f>
        <v>n/a</v>
      </c>
      <c r="N27" s="62">
        <f t="shared" si="1"/>
        <v>0.24820143884892087</v>
      </c>
      <c r="O27" s="75">
        <f t="shared" ref="O27:S28" si="3">O13+O16+O19+O22+O25</f>
        <v>2028</v>
      </c>
      <c r="P27" s="75">
        <f t="shared" si="3"/>
        <v>1634</v>
      </c>
      <c r="Q27" s="75">
        <f t="shared" si="3"/>
        <v>58</v>
      </c>
      <c r="R27" s="75">
        <f t="shared" si="3"/>
        <v>769</v>
      </c>
      <c r="S27" s="75">
        <f t="shared" si="3"/>
        <v>1751</v>
      </c>
      <c r="T27" s="66">
        <f>IFERROR(O27/P27-1,"n/a")</f>
        <v>0.24112607099143202</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677800</v>
      </c>
      <c r="H28" s="76">
        <f t="shared" si="2"/>
        <v>29404</v>
      </c>
      <c r="I28" s="76">
        <f t="shared" si="2"/>
        <v>2213</v>
      </c>
      <c r="J28" s="76">
        <f t="shared" si="2"/>
        <v>828495</v>
      </c>
      <c r="K28" s="67">
        <f>IFERROR(F28/G28-1,"n/a")</f>
        <v>0.61958542342874012</v>
      </c>
      <c r="L28" s="67">
        <f t="shared" si="0"/>
        <v>36.333526050877431</v>
      </c>
      <c r="M28" s="67">
        <f>IFERROR(F28/I28-1,"n/a")</f>
        <v>495.04835065521917</v>
      </c>
      <c r="N28" s="63">
        <f t="shared" si="1"/>
        <v>0.32499894386809824</v>
      </c>
      <c r="O28" s="76">
        <f t="shared" si="3"/>
        <v>5578761</v>
      </c>
      <c r="P28" s="76">
        <f t="shared" si="3"/>
        <v>2626569</v>
      </c>
      <c r="Q28" s="76">
        <f t="shared" si="3"/>
        <v>69990</v>
      </c>
      <c r="R28" s="76">
        <f t="shared" si="3"/>
        <v>1683937</v>
      </c>
      <c r="S28" s="76">
        <f t="shared" si="3"/>
        <v>4915134</v>
      </c>
      <c r="T28" s="67">
        <f>IFERROR(O28/P28-1,"n/a")</f>
        <v>1.1239727568550455</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June</v>
      </c>
      <c r="G33" s="144"/>
      <c r="H33" s="144"/>
      <c r="I33" s="144"/>
      <c r="J33" s="144"/>
      <c r="K33" s="144"/>
      <c r="L33" s="144"/>
      <c r="M33" s="144"/>
      <c r="N33" s="145"/>
      <c r="O33" s="148" t="s">
        <v>124</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77</v>
      </c>
      <c r="H37" s="74">
        <f t="shared" si="5"/>
        <v>0</v>
      </c>
      <c r="I37" s="74">
        <f t="shared" si="5"/>
        <v>0</v>
      </c>
      <c r="J37" s="74">
        <f t="shared" si="5"/>
        <v>90</v>
      </c>
      <c r="K37" s="64">
        <f>IFERROR(F37/G37-1,"n/a")</f>
        <v>0.23376623376623384</v>
      </c>
      <c r="L37" s="64" t="str">
        <f>IFERROR(F37/H37-1,"n/a")</f>
        <v>n/a</v>
      </c>
      <c r="M37" s="64" t="str">
        <f>IFERROR(F37/I37-1,"n/a")</f>
        <v>n/a</v>
      </c>
      <c r="N37" s="60">
        <f>IFERROR(F37/J37-1,"n/a")</f>
        <v>5.555555555555558E-2</v>
      </c>
      <c r="O37" s="74">
        <f>'May-23'!O37+'June-23'!F37</f>
        <v>323</v>
      </c>
      <c r="P37" s="74">
        <f>'May-23'!P37+'June-23'!G37</f>
        <v>296</v>
      </c>
      <c r="Q37" s="74">
        <f>'May-23'!Q37+'June-23'!H37</f>
        <v>0</v>
      </c>
      <c r="R37" s="74">
        <f>'May-23'!R37+'June-23'!I37</f>
        <v>42</v>
      </c>
      <c r="S37" s="74">
        <f>'May-23'!S37+'June-23'!J37</f>
        <v>309</v>
      </c>
      <c r="T37" s="120">
        <f>IFERROR(O37/P37-1,"n/a")</f>
        <v>9.1216216216216228E-2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251675</v>
      </c>
      <c r="H38" s="74">
        <f t="shared" si="5"/>
        <v>0</v>
      </c>
      <c r="I38" s="74">
        <f t="shared" si="5"/>
        <v>0</v>
      </c>
      <c r="J38" s="74">
        <f t="shared" si="5"/>
        <v>303053</v>
      </c>
      <c r="K38" s="64">
        <f>IFERROR(F38/G38-1,"n/a")</f>
        <v>0.42995927287175917</v>
      </c>
      <c r="L38" s="64" t="str">
        <f>IFERROR(F38/H38-1,"n/a")</f>
        <v>n/a</v>
      </c>
      <c r="M38" s="64" t="str">
        <f>IFERROR(F38/I38-1,"n/a")</f>
        <v>n/a</v>
      </c>
      <c r="N38" s="60">
        <f>IFERROR(F38/J38-1,"n/a")</f>
        <v>0.1875315538866138</v>
      </c>
      <c r="O38" s="74">
        <f>'May-23'!O38+'June-23'!F38</f>
        <v>1162878</v>
      </c>
      <c r="P38" s="74">
        <f>'May-23'!P38+'June-23'!G38</f>
        <v>784431</v>
      </c>
      <c r="Q38" s="74">
        <f>'May-23'!Q38+'June-23'!H38</f>
        <v>0</v>
      </c>
      <c r="R38" s="74">
        <f>'May-23'!R38+'June-23'!I38</f>
        <v>0</v>
      </c>
      <c r="S38" s="74">
        <f>'May-23'!S38+'June-23'!J38</f>
        <v>1000151</v>
      </c>
      <c r="T38" s="120">
        <f>IFERROR(O38/P38-1,"n/a")</f>
        <v>0.48244778699464952</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89</v>
      </c>
      <c r="H40" s="74">
        <f t="shared" si="6"/>
        <v>17</v>
      </c>
      <c r="I40" s="74">
        <f t="shared" si="6"/>
        <v>0</v>
      </c>
      <c r="J40" s="74">
        <f t="shared" si="6"/>
        <v>71</v>
      </c>
      <c r="K40" s="64">
        <f>IFERROR(F40/G40-1,"n/a")</f>
        <v>-0.1797752808988764</v>
      </c>
      <c r="L40" s="64">
        <f>IFERROR(F40/H40-1,"n/a")</f>
        <v>3.2941176470588234</v>
      </c>
      <c r="M40" s="64" t="str">
        <f>IFERROR(F40/I40-1,"n/a")</f>
        <v>n/a</v>
      </c>
      <c r="N40" s="60">
        <f>IFERROR(F40/J40-1,"n/a")</f>
        <v>2.8169014084507005E-2</v>
      </c>
      <c r="O40" s="74">
        <f>'May-23'!O40+'June-23'!F40</f>
        <v>189</v>
      </c>
      <c r="P40" s="74">
        <f>'May-23'!P40+'June-23'!G40</f>
        <v>216</v>
      </c>
      <c r="Q40" s="74">
        <f>'May-23'!Q40+'June-23'!H40</f>
        <v>39</v>
      </c>
      <c r="R40" s="74">
        <f>'May-23'!R40+'June-23'!I40</f>
        <v>0</v>
      </c>
      <c r="S40" s="74">
        <f>'May-23'!S40+'June-23'!J40</f>
        <v>193</v>
      </c>
      <c r="T40" s="120">
        <f>IFERROR(O40/P40-1,"n/a")</f>
        <v>-0.125</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121649</v>
      </c>
      <c r="H41" s="74">
        <f t="shared" si="6"/>
        <v>24481</v>
      </c>
      <c r="I41" s="74">
        <f t="shared" si="6"/>
        <v>0</v>
      </c>
      <c r="J41" s="74">
        <f t="shared" si="6"/>
        <v>165399</v>
      </c>
      <c r="K41" s="64">
        <f>IFERROR(F41/G41-1,"n/a")</f>
        <v>0.84869583802579562</v>
      </c>
      <c r="L41" s="64">
        <f>IFERROR(F41/H41-1,"n/a")</f>
        <v>8.1863894448756174</v>
      </c>
      <c r="M41" s="64" t="str">
        <f>IFERROR(F41/I41-1,"n/a")</f>
        <v>n/a</v>
      </c>
      <c r="N41" s="60">
        <f>IFERROR(F41/J41-1,"n/a")</f>
        <v>0.35969383128072119</v>
      </c>
      <c r="O41" s="74">
        <f>'May-23'!O41+'June-23'!F41</f>
        <v>493323</v>
      </c>
      <c r="P41" s="74">
        <f>'May-23'!P41+'June-23'!G41</f>
        <v>264054</v>
      </c>
      <c r="Q41" s="74">
        <f>'May-23'!Q41+'June-23'!H41</f>
        <v>54964</v>
      </c>
      <c r="R41" s="74">
        <f>'May-23'!R41+'June-23'!I41</f>
        <v>0</v>
      </c>
      <c r="S41" s="74">
        <f>'May-23'!S41+'June-23'!J41</f>
        <v>478129</v>
      </c>
      <c r="T41" s="120">
        <f>IFERROR(O41/P41-1,"n/a")</f>
        <v>0.86826558204003734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69</v>
      </c>
      <c r="H46" s="74">
        <f t="shared" si="8"/>
        <v>4</v>
      </c>
      <c r="I46" s="74">
        <f t="shared" si="8"/>
        <v>0</v>
      </c>
      <c r="J46" s="74">
        <f t="shared" si="8"/>
        <v>70</v>
      </c>
      <c r="K46" s="64">
        <f>IFERROR(F46/G46-1,"n/a")</f>
        <v>0.2753623188405796</v>
      </c>
      <c r="L46" s="64">
        <f>IFERROR(F46/H46-1,"n/a")</f>
        <v>21</v>
      </c>
      <c r="M46" s="64" t="str">
        <f>IFERROR(F46/I46-1,"n/a")</f>
        <v>n/a</v>
      </c>
      <c r="N46" s="60">
        <f>IFERROR(F46/J46-1,"n/a")</f>
        <v>0.25714285714285712</v>
      </c>
      <c r="O46" s="74">
        <f>'May-23'!O46+'June-23'!F46</f>
        <v>408</v>
      </c>
      <c r="P46" s="74">
        <f>'May-23'!P46+'June-23'!G46</f>
        <v>272</v>
      </c>
      <c r="Q46" s="74">
        <f>'May-23'!Q46+'June-23'!H46</f>
        <v>4</v>
      </c>
      <c r="R46" s="74">
        <f>'May-23'!R46+'June-23'!I46</f>
        <v>0</v>
      </c>
      <c r="S46" s="74">
        <f>'May-23'!S46+'June-23'!J46</f>
        <v>273</v>
      </c>
      <c r="T46" s="120">
        <f>IFERROR(O46/P46-1,"n/a")</f>
        <v>0.5</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183895</v>
      </c>
      <c r="H47" s="74">
        <f t="shared" si="8"/>
        <v>4923</v>
      </c>
      <c r="I47" s="74">
        <f t="shared" si="8"/>
        <v>0</v>
      </c>
      <c r="J47" s="74">
        <f t="shared" si="8"/>
        <v>275367</v>
      </c>
      <c r="K47" s="64">
        <f>IFERROR(F47/G47-1,"n/a")</f>
        <v>0.81874983006607027</v>
      </c>
      <c r="L47" s="64">
        <f>IFERROR(F47/H47-1,"n/a")</f>
        <v>66.93804590696729</v>
      </c>
      <c r="M47" s="64" t="str">
        <f>IFERROR(F47/I47-1,"n/a")</f>
        <v>n/a</v>
      </c>
      <c r="N47" s="60">
        <f>IFERROR(F47/J47-1,"n/a")</f>
        <v>0.2145936150664387</v>
      </c>
      <c r="O47" s="74">
        <f>'May-23'!O47+'June-23'!F47</f>
        <v>1057680</v>
      </c>
      <c r="P47" s="74">
        <f>'May-23'!P47+'June-23'!G47</f>
        <v>467722</v>
      </c>
      <c r="Q47" s="74">
        <f>'May-23'!Q47+'June-23'!H47</f>
        <v>4923</v>
      </c>
      <c r="R47" s="74">
        <f>'May-23'!R47+'June-23'!I47</f>
        <v>0</v>
      </c>
      <c r="S47" s="74">
        <f>'May-23'!S47+'June-23'!J47</f>
        <v>788552</v>
      </c>
      <c r="T47" s="120">
        <f>IFERROR(O47/P47-1,"n/a")</f>
        <v>1.2613432765617181</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327</v>
      </c>
      <c r="H51" s="75">
        <f t="shared" si="10"/>
        <v>21</v>
      </c>
      <c r="I51" s="75">
        <f t="shared" si="10"/>
        <v>0</v>
      </c>
      <c r="J51" s="75">
        <f t="shared" si="10"/>
        <v>278</v>
      </c>
      <c r="K51" s="66">
        <f>IFERROR(F51/G51-1,"n/a")</f>
        <v>6.1162079510703293E-2</v>
      </c>
      <c r="L51" s="66">
        <f>IFERROR(F51/H51-1,"n/a")</f>
        <v>15.523809523809526</v>
      </c>
      <c r="M51" s="66" t="str">
        <f>IFERROR(F51/I51-1,"n/a")</f>
        <v>n/a</v>
      </c>
      <c r="N51" s="62">
        <f>IFERROR(F51/J51-1,"n/a")</f>
        <v>0.24820143884892087</v>
      </c>
      <c r="O51" s="75">
        <f t="shared" ref="O51:S52" si="11">O37+O40+O43+O46+O49</f>
        <v>1161</v>
      </c>
      <c r="P51" s="75">
        <f t="shared" si="11"/>
        <v>1003</v>
      </c>
      <c r="Q51" s="75">
        <f t="shared" si="11"/>
        <v>46</v>
      </c>
      <c r="R51" s="75">
        <f t="shared" si="11"/>
        <v>42</v>
      </c>
      <c r="S51" s="75">
        <f t="shared" si="11"/>
        <v>883</v>
      </c>
      <c r="T51" s="66">
        <f>IFERROR(O51/P51-1,"n/a")</f>
        <v>0.15752741774675982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677800</v>
      </c>
      <c r="H52" s="76">
        <f t="shared" si="10"/>
        <v>29404</v>
      </c>
      <c r="I52" s="76">
        <f t="shared" si="10"/>
        <v>2213</v>
      </c>
      <c r="J52" s="76">
        <f t="shared" si="10"/>
        <v>828495</v>
      </c>
      <c r="K52" s="67">
        <f>IFERROR(F52/G52-1,"n/a")</f>
        <v>0.61958542342874012</v>
      </c>
      <c r="L52" s="67">
        <f>IFERROR(F52/H52-1,"n/a")</f>
        <v>36.333526050877431</v>
      </c>
      <c r="M52" s="67">
        <f>IFERROR(F52/I52-1,"n/a")</f>
        <v>495.04835065521917</v>
      </c>
      <c r="N52" s="63">
        <f>IFERROR(F52/J52-1,"n/a")</f>
        <v>0.32499894386809824</v>
      </c>
      <c r="O52" s="76">
        <f t="shared" si="11"/>
        <v>3100402</v>
      </c>
      <c r="P52" s="76">
        <f t="shared" si="11"/>
        <v>1758864</v>
      </c>
      <c r="Q52" s="76">
        <f t="shared" si="11"/>
        <v>59887</v>
      </c>
      <c r="R52" s="76">
        <f t="shared" si="11"/>
        <v>2213</v>
      </c>
      <c r="S52" s="76">
        <f t="shared" si="11"/>
        <v>2457357</v>
      </c>
      <c r="T52" s="67">
        <f>IFERROR(O52/P52-1,"n/a")</f>
        <v>0.7627298074211537</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4" t="s">
        <v>47</v>
      </c>
      <c r="G9" s="144"/>
      <c r="H9" s="144"/>
      <c r="I9" s="144"/>
      <c r="J9" s="144"/>
      <c r="K9" s="144"/>
      <c r="L9" s="144"/>
      <c r="M9" s="144"/>
      <c r="N9" s="145"/>
      <c r="O9" s="146" t="s">
        <v>49</v>
      </c>
      <c r="P9" s="144"/>
      <c r="Q9" s="144"/>
      <c r="R9" s="144"/>
      <c r="S9" s="144"/>
      <c r="T9" s="144"/>
      <c r="U9" s="144"/>
      <c r="V9" s="144"/>
      <c r="W9" s="145"/>
      <c r="X9" s="146" t="s">
        <v>57</v>
      </c>
      <c r="Y9" s="144"/>
      <c r="Z9" s="144"/>
      <c r="AA9" s="147"/>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4" t="str">
        <f>F9</f>
        <v>May</v>
      </c>
      <c r="G33" s="144"/>
      <c r="H33" s="144"/>
      <c r="I33" s="144"/>
      <c r="J33" s="144"/>
      <c r="K33" s="144"/>
      <c r="L33" s="144"/>
      <c r="M33" s="144"/>
      <c r="N33" s="145"/>
      <c r="O33" s="148" t="s">
        <v>120</v>
      </c>
      <c r="P33" s="149"/>
      <c r="Q33" s="149"/>
      <c r="R33" s="149"/>
      <c r="S33" s="149"/>
      <c r="T33" s="149"/>
      <c r="U33" s="149"/>
      <c r="V33" s="149"/>
      <c r="W33" s="150"/>
      <c r="X33" s="146" t="s">
        <v>58</v>
      </c>
      <c r="Y33" s="144"/>
      <c r="Z33" s="144"/>
      <c r="AA33" s="147"/>
    </row>
    <row r="34" spans="1:29" ht="14.25">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4" t="s">
        <v>45</v>
      </c>
      <c r="G9" s="144"/>
      <c r="H9" s="144"/>
      <c r="I9" s="144"/>
      <c r="J9" s="144"/>
      <c r="K9" s="144"/>
      <c r="L9" s="144"/>
      <c r="M9" s="144"/>
      <c r="N9" s="145"/>
      <c r="O9" s="146" t="s">
        <v>46</v>
      </c>
      <c r="P9" s="144"/>
      <c r="Q9" s="144"/>
      <c r="R9" s="144"/>
      <c r="S9" s="144"/>
      <c r="T9" s="144"/>
      <c r="U9" s="144"/>
      <c r="V9" s="144"/>
      <c r="W9" s="145"/>
      <c r="X9" s="146" t="s">
        <v>57</v>
      </c>
      <c r="Y9" s="144"/>
      <c r="Z9" s="144"/>
      <c r="AA9" s="147"/>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'[3]Cruise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4" t="str">
        <f>F9</f>
        <v>April</v>
      </c>
      <c r="G33" s="144"/>
      <c r="H33" s="144"/>
      <c r="I33" s="144"/>
      <c r="J33" s="144"/>
      <c r="K33" s="144"/>
      <c r="L33" s="144"/>
      <c r="M33" s="144"/>
      <c r="N33" s="145"/>
      <c r="O33" s="148" t="s">
        <v>114</v>
      </c>
      <c r="P33" s="149"/>
      <c r="Q33" s="149"/>
      <c r="R33" s="149"/>
      <c r="S33" s="149"/>
      <c r="T33" s="149"/>
      <c r="U33" s="149"/>
      <c r="V33" s="149"/>
      <c r="W33" s="150"/>
      <c r="X33" s="146" t="s">
        <v>58</v>
      </c>
      <c r="Y33" s="144"/>
      <c r="Z33" s="144"/>
      <c r="AA33" s="147"/>
    </row>
    <row r="34" spans="1:29" ht="14.25">
      <c r="A34" s="9"/>
      <c r="B34" s="9"/>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19"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'[3]Regional BD'!$EF$36</f>
        <v>181</v>
      </c>
      <c r="G13" s="71">
        <f>'[3]Regional BD'!$DS$36</f>
        <v>204</v>
      </c>
      <c r="H13" s="71">
        <f>'[3]Regional BD'!$DF$36</f>
        <v>0</v>
      </c>
      <c r="I13" s="71">
        <f>'[3]Regional BD'!$CS$36</f>
        <v>147</v>
      </c>
      <c r="J13" s="71">
        <f>'[3]Regional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'[3]Regional BD'!$EF$41</f>
        <v>565574</v>
      </c>
      <c r="G14" s="71">
        <f>'[3]Regional BD'!$DS$41</f>
        <v>344501</v>
      </c>
      <c r="H14" s="71">
        <f>'[3]Regional BD'!$DF$41</f>
        <v>0</v>
      </c>
      <c r="I14" s="71">
        <f>'[3]Regional BD'!$CS$41</f>
        <v>196286</v>
      </c>
      <c r="J14" s="71">
        <f>'[3]Regional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KPI 2019&amp;2023Regional-BD'!$M$13</f>
        <v>16</v>
      </c>
      <c r="G16" s="71">
        <f>'[3]Cruise KPI 2019&amp;2023Regional-BD'!$J$13</f>
        <v>26</v>
      </c>
      <c r="H16" s="71">
        <f>'[3]Cruise KPI 2019&amp;2023Regional-BD'!$G$13</f>
        <v>5</v>
      </c>
      <c r="I16" s="71">
        <f>'[3]Regional BD'!$CS$69</f>
        <v>1</v>
      </c>
      <c r="J16" s="71">
        <f>'[3]Cruise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'[3]Cruise KPI 2019&amp;2023Regional-BD'!$N$13</f>
        <v>43135</v>
      </c>
      <c r="G17" s="71">
        <f>'[3]Cruise KPI 2019&amp;2023Regional-BD'!$K$13</f>
        <v>28377</v>
      </c>
      <c r="H17" s="71">
        <f>'[3]Cruise KPI 2019&amp;2023Regional-BD'!$H$13</f>
        <v>4146</v>
      </c>
      <c r="I17" s="71">
        <f>'[3]Regional BD'!$CS$74</f>
        <v>565</v>
      </c>
      <c r="J17" s="71">
        <f>'[3]Cruise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KPI 2019&amp;2023Regional-BD'!$M$19</f>
        <v>17</v>
      </c>
      <c r="G19" s="71">
        <f>'[3]Cruise KPI 2019&amp;2023Regional-BD'!$J$19</f>
        <v>6</v>
      </c>
      <c r="H19" s="71">
        <f>'[3]Cruise KPI 2019&amp;2023Regional-BD'!$G$19</f>
        <v>0</v>
      </c>
      <c r="I19" s="71">
        <f>'[3]Regional BD'!$CS$157</f>
        <v>2</v>
      </c>
      <c r="J19" s="71">
        <f>'[3]Cruise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'[3]Cruise KPI 2019&amp;2023Regional-BD'!$N$19+'[3]Ferry KPI'!$N$11</f>
        <v>14734</v>
      </c>
      <c r="G20" s="71">
        <f>'[3]Cruise KPI 2019&amp;2023Regional-BD'!$K$19</f>
        <v>595</v>
      </c>
      <c r="H20" s="71">
        <f>'[3]Cruise KPI 2019&amp;2023Regional-BD'!$H$19+'[3]Ferry KPI'!$H$11</f>
        <v>0</v>
      </c>
      <c r="I20" s="71">
        <f>'[3]Regional BD'!$CS$162+'[3]Ferry Summary'!$U$25</f>
        <v>887</v>
      </c>
      <c r="J20" s="71">
        <f>'[3]Cruise KPI 2019&amp;2023Regional-BD'!$E$19+'[3]Ferry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KPI 2019&amp;2023Regional-BD'!$M$23</f>
        <v>108</v>
      </c>
      <c r="G22" s="71">
        <f>'[3]Cruise KPI 2019&amp;2023Regional-BD'!$J$23</f>
        <v>24</v>
      </c>
      <c r="H22" s="71">
        <f>'[3]Regional BD'!$DF$212</f>
        <v>0</v>
      </c>
      <c r="I22" s="71">
        <f>'[3]Regional BD'!$CS$212</f>
        <v>10</v>
      </c>
      <c r="J22" s="71">
        <f>'[3]Regional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'[3]Cruise KPI 2019&amp;2023Regional-BD'!$N$23</f>
        <v>297870</v>
      </c>
      <c r="G23" s="71">
        <f>'[3]Cruise KPI 2019&amp;2023Regional-BD'!$K$23</f>
        <v>32594</v>
      </c>
      <c r="H23" s="71">
        <f>'[3]Regional BD'!$DF$217</f>
        <v>0</v>
      </c>
      <c r="I23" s="71">
        <f>'[3]Regional BD'!$CS$217</f>
        <v>28535</v>
      </c>
      <c r="J23" s="71">
        <f>'[3]Regional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44" t="str">
        <f>F9</f>
        <v>March</v>
      </c>
      <c r="G33" s="144"/>
      <c r="H33" s="144"/>
      <c r="I33" s="144"/>
      <c r="J33" s="144"/>
      <c r="K33" s="144"/>
      <c r="L33" s="144"/>
      <c r="M33" s="144"/>
      <c r="N33" s="145"/>
      <c r="O33" s="146" t="s">
        <v>107</v>
      </c>
      <c r="P33" s="144"/>
      <c r="Q33" s="144"/>
      <c r="R33" s="144"/>
      <c r="S33" s="144"/>
      <c r="T33" s="144"/>
      <c r="U33" s="144"/>
      <c r="V33" s="144"/>
      <c r="W33" s="145"/>
      <c r="X33" s="146" t="s">
        <v>58</v>
      </c>
      <c r="Y33" s="144"/>
      <c r="Z33" s="144"/>
      <c r="AA33" s="147"/>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SUM('[3]Regional BD'!$DQ$366:$DS$366,'[3]Regional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SUM('[3]Regional BD'!$DQ$371:$DS$371,'[3]Regional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4" t="s">
        <v>41</v>
      </c>
      <c r="G9" s="144"/>
      <c r="H9" s="144"/>
      <c r="I9" s="144"/>
      <c r="J9" s="144"/>
      <c r="K9" s="144"/>
      <c r="L9" s="144"/>
      <c r="M9" s="144"/>
      <c r="N9" s="145"/>
      <c r="O9" s="146" t="s">
        <v>43</v>
      </c>
      <c r="P9" s="144"/>
      <c r="Q9" s="144"/>
      <c r="R9" s="144"/>
      <c r="S9" s="144"/>
      <c r="T9" s="144"/>
      <c r="U9" s="144"/>
      <c r="V9" s="144"/>
      <c r="W9" s="145"/>
      <c r="X9" s="146" t="s">
        <v>57</v>
      </c>
      <c r="Y9" s="144"/>
      <c r="Z9" s="144"/>
      <c r="AA9" s="147"/>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'[3]Cruise Summary Data Entry'!$CG$105</f>
        <v>57</v>
      </c>
      <c r="G13" s="71">
        <f>'[3]Cruise Summary Data Entry'!$AL$105</f>
        <v>74</v>
      </c>
      <c r="H13" s="71">
        <f>'[3]Cruise Summary Data Entry'!$V$105</f>
        <v>0</v>
      </c>
      <c r="I13" s="71">
        <f>'[3]Cruise Summary Data Entry'!$BR$105</f>
        <v>29</v>
      </c>
      <c r="J13" s="71">
        <f>'[3]Cruise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'[3]Cruise Summary Data Entry'!$CG$110</f>
        <v>109432</v>
      </c>
      <c r="G14" s="71">
        <f>'[3]Cruise Summary Data Entry'!$AL$110</f>
        <v>60824</v>
      </c>
      <c r="H14" s="71">
        <f>'[3]Cruise Summary Data Entry'!$V$110</f>
        <v>0</v>
      </c>
      <c r="I14" s="71">
        <f>'[3]Cruise Summary Data Entry'!$BR$110</f>
        <v>48626</v>
      </c>
      <c r="J14" s="71">
        <f>'[3]Cruise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Summary Data Entry'!$CG$6+'[3]Cruise Summary Data Entry'!$CG$17</f>
        <v>37</v>
      </c>
      <c r="G16" s="71">
        <f>'[3]Cruise Summary Data Entry'!$AL$6+'[3]Cruise Summary Data Entry'!$AL$17</f>
        <v>24</v>
      </c>
      <c r="H16" s="71">
        <f>'[3]Cruise Summary Data Entry'!$V$6+'[3]Cruise Summary Data Entry'!$V$17</f>
        <v>0</v>
      </c>
      <c r="I16" s="71">
        <f>'[3]Cruise Summary Data Entry'!$BR$6+'[3]Cruise Summary Data Entry'!$BR$17</f>
        <v>10</v>
      </c>
      <c r="J16" s="71">
        <f>'[3]Cruise Summary Data Entry'!$F$6+'[3]Cruise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'[3]Cruise Summary Data Entry'!$CG$11+'[3]Cruise Summary Data Entry'!$CG$22</f>
        <v>105059</v>
      </c>
      <c r="G17" s="71">
        <f>'[3]Cruise Summary Data Entry'!$AL$11+'[3]Cruise Summary Data Entry'!$AL$22</f>
        <v>32594</v>
      </c>
      <c r="H17" s="71">
        <v>0</v>
      </c>
      <c r="I17" s="71">
        <f>'[3]Cruise Summary Data Entry'!$BR$11+'[3]Cruise Summary Data Entry'!$BR$22</f>
        <v>28535</v>
      </c>
      <c r="J17" s="71">
        <f>'[3]Cruise Summary Data Entry'!$F$11+'[3]Cruise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Summary Data Entry'!$CG$116</f>
        <v>15</v>
      </c>
      <c r="G19" s="71">
        <f>'[3]Cruise Summary Data Entry'!$AL$116</f>
        <v>5</v>
      </c>
      <c r="H19" s="71">
        <f>'[3]Cruise Summary Data Entry'!$V$116</f>
        <v>0</v>
      </c>
      <c r="I19" s="71">
        <f>'[3]Cruise Summary Data Entry'!$BR$116</f>
        <v>2</v>
      </c>
      <c r="J19" s="71">
        <f>'[3]Cruise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'[3]Cruise Summary Data Entry'!$CG$121+'[3]Ferry Summary'!$F$58</f>
        <v>14659</v>
      </c>
      <c r="G20" s="71">
        <f>'[3]Cruise Summary Data Entry'!$AL$121+'[3]Ferry Summary'!$F$39</f>
        <v>364</v>
      </c>
      <c r="H20" s="71">
        <f>'[3]Cruise Summary Data Entry'!$V$121+'[3]Ferry Summary'!$F$24</f>
        <v>0</v>
      </c>
      <c r="I20" s="71">
        <f>'[3]Cruise Summary Data Entry'!$BR$121+'[3]Ferry Summary'!$U$25</f>
        <v>887</v>
      </c>
      <c r="J20" s="71">
        <f>'[3]Cruise Summary Data Entry'!$F$121+'[3]Ferry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Summary Data Entry'!$CG$94</f>
        <v>124</v>
      </c>
      <c r="G22" s="71">
        <f>'[3]Cruise Summary Data Entry'!$AL$94</f>
        <v>130</v>
      </c>
      <c r="H22" s="71">
        <f>'[3]Cruise Summary Data Entry'!$V$94</f>
        <v>0</v>
      </c>
      <c r="I22" s="71">
        <f>'[3]Cruise Summary Data Entry'!$BR$94</f>
        <v>118</v>
      </c>
      <c r="J22" s="71">
        <f>'[3]Cruise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'[3]Cruise Summary Data Entry'!$CG$99</f>
        <v>456142</v>
      </c>
      <c r="G23" s="71">
        <f>'[3]Cruise Summary Data Entry'!$AL$99</f>
        <v>283677</v>
      </c>
      <c r="H23" s="71">
        <f>'[3]Cruise Summary Data Entry'!$V$99</f>
        <v>0</v>
      </c>
      <c r="I23" s="71">
        <f>'[3]Cruise Summary Data Entry'!$BR$99</f>
        <v>147660</v>
      </c>
      <c r="J23" s="71">
        <f>'[3]Cruise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'[3]Cruise Summary Data Entry'!$CG$28</f>
        <v>11</v>
      </c>
      <c r="G25" s="71">
        <f>'[3]Cruise Summary Data Entry'!$AL$28</f>
        <v>14</v>
      </c>
      <c r="H25" s="71">
        <f>'[3]Cruise Summary Data Entry'!$V$28</f>
        <v>4</v>
      </c>
      <c r="I25" s="71">
        <f>'[3]Cruise Summary Data Entry'!$BR$28</f>
        <v>1</v>
      </c>
      <c r="J25" s="71">
        <f>'[3]Cruise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'[3]Cruise Summary Data Entry'!$CG$33</f>
        <v>35490</v>
      </c>
      <c r="G26" s="71">
        <f>'[3]Cruise Summary Data Entry'!$AL$33</f>
        <v>19157</v>
      </c>
      <c r="H26" s="71">
        <f>'[3]Cruise Summary Data Entry'!$V$33</f>
        <v>3290</v>
      </c>
      <c r="I26" s="71">
        <f>'[3]Cruise Summary Data Entry'!$BR$33</f>
        <v>565</v>
      </c>
      <c r="J26" s="71">
        <f>'[3]Cruise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'[3]Cruise Historical Data Summary'!$EF$113</f>
        <v>78</v>
      </c>
      <c r="G28" s="71">
        <f>'[3]Cruise Historical Data Summary'!$DS$113</f>
        <v>13</v>
      </c>
      <c r="H28" s="71">
        <f>'[3]Cruise Historical Data Summary'!$DF$113</f>
        <v>1</v>
      </c>
      <c r="I28" s="71">
        <f>'[3]Cruise Historical Data Summary'!$CS$113</f>
        <v>0</v>
      </c>
      <c r="J28" s="71">
        <f>'[3]Cruise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'[3]Cruise Historical Data Summary'!$EF$118+'[3]Ferry Summary'!$F$54</f>
        <v>200531</v>
      </c>
      <c r="G29" s="71">
        <f>'[3]Cruise Historical Data Summary'!$DS$118+'[3]Ferry Summary'!$F$35</f>
        <v>10202</v>
      </c>
      <c r="H29" s="71">
        <f>'[3]Cruise Historical Data Summary'!$DF$118</f>
        <v>856</v>
      </c>
      <c r="I29" s="71">
        <f>'[3]Cruise Historical Data Summary'!$CS$118</f>
        <v>0</v>
      </c>
      <c r="J29" s="71">
        <f>'[3]Cruise Historical Data Summary'!$CF$118+'[3]Ferry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44" t="str">
        <f>F9</f>
        <v>March</v>
      </c>
      <c r="G36" s="144"/>
      <c r="H36" s="144"/>
      <c r="I36" s="144"/>
      <c r="J36" s="144"/>
      <c r="K36" s="144"/>
      <c r="L36" s="144"/>
      <c r="M36" s="144"/>
      <c r="N36" s="145"/>
      <c r="O36" s="146" t="s">
        <v>107</v>
      </c>
      <c r="P36" s="144"/>
      <c r="Q36" s="144"/>
      <c r="R36" s="144"/>
      <c r="S36" s="144"/>
      <c r="T36" s="144"/>
      <c r="U36" s="144"/>
      <c r="V36" s="144"/>
      <c r="W36" s="145"/>
      <c r="X36" s="146" t="s">
        <v>58</v>
      </c>
      <c r="Y36" s="144"/>
      <c r="Z36" s="144"/>
      <c r="AA36" s="147"/>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4" t="s">
        <v>39</v>
      </c>
      <c r="G9" s="144"/>
      <c r="H9" s="144"/>
      <c r="I9" s="144"/>
      <c r="J9" s="144"/>
      <c r="K9" s="144"/>
      <c r="L9" s="144"/>
      <c r="M9" s="144"/>
      <c r="N9" s="145"/>
      <c r="O9" s="146" t="s">
        <v>38</v>
      </c>
      <c r="P9" s="144"/>
      <c r="Q9" s="144"/>
      <c r="R9" s="144"/>
      <c r="S9" s="144"/>
      <c r="T9" s="144"/>
      <c r="U9" s="144"/>
      <c r="V9" s="144"/>
      <c r="W9" s="145"/>
      <c r="X9" s="146" t="s">
        <v>57</v>
      </c>
      <c r="Y9" s="144"/>
      <c r="Z9" s="144"/>
      <c r="AA9" s="147"/>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4" t="str">
        <f>F9</f>
        <v>February</v>
      </c>
      <c r="G36" s="144"/>
      <c r="H36" s="144"/>
      <c r="I36" s="144"/>
      <c r="J36" s="144"/>
      <c r="K36" s="144"/>
      <c r="L36" s="144"/>
      <c r="M36" s="144"/>
      <c r="N36" s="145"/>
      <c r="O36" s="146" t="s">
        <v>103</v>
      </c>
      <c r="P36" s="144"/>
      <c r="Q36" s="144"/>
      <c r="R36" s="144"/>
      <c r="S36" s="144"/>
      <c r="T36" s="144"/>
      <c r="U36" s="144"/>
      <c r="V36" s="144"/>
      <c r="W36" s="145"/>
      <c r="X36" s="146" t="s">
        <v>58</v>
      </c>
      <c r="Y36" s="144"/>
      <c r="Z36" s="144"/>
      <c r="AA36" s="147"/>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44" t="s">
        <v>33</v>
      </c>
      <c r="G9" s="144"/>
      <c r="H9" s="144"/>
      <c r="I9" s="144"/>
      <c r="J9" s="144"/>
      <c r="K9" s="144"/>
      <c r="L9" s="144"/>
      <c r="M9" s="144"/>
      <c r="N9" s="145"/>
      <c r="O9" s="146" t="s">
        <v>33</v>
      </c>
      <c r="P9" s="144"/>
      <c r="Q9" s="144"/>
      <c r="R9" s="144"/>
      <c r="S9" s="144"/>
      <c r="T9" s="144"/>
      <c r="U9" s="144"/>
      <c r="V9" s="144"/>
      <c r="W9" s="145"/>
      <c r="X9" s="146" t="s">
        <v>57</v>
      </c>
      <c r="Y9" s="144"/>
      <c r="Z9" s="144"/>
      <c r="AA9" s="147"/>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44" t="str">
        <f>F9</f>
        <v>January</v>
      </c>
      <c r="G36" s="144"/>
      <c r="H36" s="144"/>
      <c r="I36" s="144"/>
      <c r="J36" s="144"/>
      <c r="K36" s="144"/>
      <c r="L36" s="144"/>
      <c r="M36" s="144"/>
      <c r="N36" s="145"/>
      <c r="O36" s="146" t="s">
        <v>100</v>
      </c>
      <c r="P36" s="144"/>
      <c r="Q36" s="144"/>
      <c r="R36" s="144"/>
      <c r="S36" s="144"/>
      <c r="T36" s="144"/>
      <c r="U36" s="144"/>
      <c r="V36" s="144"/>
      <c r="W36" s="145"/>
      <c r="X36" s="146" t="s">
        <v>58</v>
      </c>
      <c r="Y36" s="144"/>
      <c r="Z36" s="144"/>
      <c r="AA36" s="147"/>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31</v>
      </c>
      <c r="G9" s="144"/>
      <c r="H9" s="144"/>
      <c r="I9" s="144"/>
      <c r="J9" s="144"/>
      <c r="K9" s="144"/>
      <c r="L9" s="145"/>
      <c r="M9" s="146" t="s">
        <v>95</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December</v>
      </c>
      <c r="G36" s="144"/>
      <c r="H36" s="144"/>
      <c r="I36" s="144"/>
      <c r="J36" s="144"/>
      <c r="K36" s="144"/>
      <c r="L36" s="145"/>
      <c r="M36" s="146" t="s">
        <v>96</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27</v>
      </c>
      <c r="G9" s="144"/>
      <c r="H9" s="144"/>
      <c r="I9" s="144"/>
      <c r="J9" s="144"/>
      <c r="K9" s="144"/>
      <c r="L9" s="145"/>
      <c r="M9" s="146" t="s">
        <v>92</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4" t="str">
        <f>F9</f>
        <v>November</v>
      </c>
      <c r="G36" s="144"/>
      <c r="H36" s="144"/>
      <c r="I36" s="144"/>
      <c r="J36" s="144"/>
      <c r="K36" s="144"/>
      <c r="L36" s="145"/>
      <c r="M36" s="146" t="s">
        <v>93</v>
      </c>
      <c r="N36" s="144"/>
      <c r="O36" s="144"/>
      <c r="P36" s="144"/>
      <c r="Q36" s="144"/>
      <c r="R36" s="144"/>
      <c r="S36" s="145"/>
      <c r="T36" s="146" t="s">
        <v>58</v>
      </c>
      <c r="U36" s="144"/>
      <c r="V36" s="147"/>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24</v>
      </c>
      <c r="G9" s="144"/>
      <c r="H9" s="144"/>
      <c r="I9" s="144"/>
      <c r="J9" s="144"/>
      <c r="K9" s="144"/>
      <c r="L9" s="145"/>
      <c r="M9" s="146" t="s">
        <v>89</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October</v>
      </c>
      <c r="G36" s="144"/>
      <c r="H36" s="144"/>
      <c r="I36" s="144"/>
      <c r="J36" s="144"/>
      <c r="K36" s="144"/>
      <c r="L36" s="145"/>
      <c r="M36" s="146" t="s">
        <v>90</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22</v>
      </c>
      <c r="G9" s="144"/>
      <c r="H9" s="144"/>
      <c r="I9" s="144"/>
      <c r="J9" s="144"/>
      <c r="K9" s="144"/>
      <c r="L9" s="145"/>
      <c r="M9" s="146" t="s">
        <v>86</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4" t="str">
        <f>F9</f>
        <v>September</v>
      </c>
      <c r="G36" s="144"/>
      <c r="H36" s="144"/>
      <c r="I36" s="144"/>
      <c r="J36" s="144"/>
      <c r="K36" s="144"/>
      <c r="L36" s="145"/>
      <c r="M36" s="146" t="s">
        <v>87</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69</v>
      </c>
      <c r="G9" s="144"/>
      <c r="H9" s="144"/>
      <c r="I9" s="144"/>
      <c r="J9" s="144"/>
      <c r="K9" s="144"/>
      <c r="L9" s="145"/>
      <c r="M9" s="146" t="s">
        <v>71</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August</v>
      </c>
      <c r="G36" s="144"/>
      <c r="H36" s="144"/>
      <c r="I36" s="144"/>
      <c r="J36" s="144"/>
      <c r="K36" s="144"/>
      <c r="L36" s="145"/>
      <c r="M36" s="146" t="s">
        <v>70</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4" t="s">
        <v>55</v>
      </c>
      <c r="G9" s="144"/>
      <c r="H9" s="144"/>
      <c r="I9" s="144"/>
      <c r="J9" s="144"/>
      <c r="K9" s="144"/>
      <c r="L9" s="145"/>
      <c r="M9" s="146" t="s">
        <v>60</v>
      </c>
      <c r="N9" s="144"/>
      <c r="O9" s="144"/>
      <c r="P9" s="144"/>
      <c r="Q9" s="144"/>
      <c r="R9" s="144"/>
      <c r="S9" s="145"/>
      <c r="T9" s="146" t="s">
        <v>57</v>
      </c>
      <c r="U9" s="144"/>
      <c r="V9" s="147"/>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4" t="str">
        <f>F9</f>
        <v>July</v>
      </c>
      <c r="G36" s="144"/>
      <c r="H36" s="144"/>
      <c r="I36" s="144"/>
      <c r="J36" s="144"/>
      <c r="K36" s="144"/>
      <c r="L36" s="145"/>
      <c r="M36" s="146" t="s">
        <v>61</v>
      </c>
      <c r="N36" s="144"/>
      <c r="O36" s="144"/>
      <c r="P36" s="144"/>
      <c r="Q36" s="144"/>
      <c r="R36" s="144"/>
      <c r="S36" s="145"/>
      <c r="T36" s="146" t="s">
        <v>58</v>
      </c>
      <c r="U36" s="144"/>
      <c r="V36" s="147"/>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51</v>
      </c>
      <c r="G6" s="144"/>
      <c r="H6" s="144"/>
      <c r="I6" s="144"/>
      <c r="J6" s="144"/>
      <c r="K6" s="144"/>
      <c r="L6" s="145"/>
      <c r="M6" s="146" t="s">
        <v>52</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47</v>
      </c>
      <c r="G6" s="144"/>
      <c r="H6" s="144"/>
      <c r="I6" s="144"/>
      <c r="J6" s="144"/>
      <c r="K6" s="144"/>
      <c r="L6" s="145"/>
      <c r="M6" s="146" t="s">
        <v>49</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45</v>
      </c>
      <c r="G6" s="144"/>
      <c r="H6" s="144"/>
      <c r="I6" s="144"/>
      <c r="J6" s="144"/>
      <c r="K6" s="144"/>
      <c r="L6" s="145"/>
      <c r="M6" s="146" t="s">
        <v>46</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41</v>
      </c>
      <c r="G6" s="144"/>
      <c r="H6" s="144"/>
      <c r="I6" s="144"/>
      <c r="J6" s="144"/>
      <c r="K6" s="144"/>
      <c r="L6" s="145"/>
      <c r="M6" s="146" t="s">
        <v>43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39</v>
      </c>
      <c r="G6" s="144"/>
      <c r="H6" s="144"/>
      <c r="I6" s="144"/>
      <c r="J6" s="144"/>
      <c r="K6" s="144"/>
      <c r="L6" s="145"/>
      <c r="M6" s="146" t="s">
        <v>38</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4" t="s">
        <v>33</v>
      </c>
      <c r="G6" s="144"/>
      <c r="H6" s="144"/>
      <c r="I6" s="144"/>
      <c r="J6" s="144"/>
      <c r="K6" s="144"/>
      <c r="L6" s="145"/>
      <c r="M6" s="146" t="s">
        <v>33</v>
      </c>
      <c r="N6" s="144"/>
      <c r="O6" s="144"/>
      <c r="P6" s="144"/>
      <c r="Q6" s="144"/>
      <c r="R6" s="144"/>
      <c r="S6" s="145"/>
      <c r="T6" s="146" t="s">
        <v>9</v>
      </c>
      <c r="U6" s="144"/>
      <c r="V6" s="144"/>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31</v>
      </c>
      <c r="G6" s="151"/>
      <c r="H6" s="151"/>
      <c r="I6" s="152"/>
      <c r="J6" s="153"/>
      <c r="K6" s="146" t="s">
        <v>32</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6"/>
  <sheetViews>
    <sheetView showGridLines="0" zoomScale="85" zoomScaleNormal="85" workbookViewId="0">
      <selection activeCell="B22" sqref="B22"/>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hidden="1"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hidden="1"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3.5" hidden="1" customHeight="1"/>
    <row r="33" ht="13.5" hidden="1" customHeight="1"/>
    <row r="34" ht="13.15" hidden="1"/>
    <row r="35" ht="13.15" hidden="1"/>
    <row r="36" ht="13.15" hidden="1"/>
    <row r="37" ht="13.15" hidden="1"/>
    <row r="38" ht="13.15" hidden="1"/>
    <row r="39" ht="13.15" hidden="1"/>
    <row r="40" ht="13.15" hidden="1"/>
    <row r="41" ht="12.6" hidden="1" customHeight="1"/>
    <row r="42" ht="12.6" hidden="1" customHeight="1"/>
    <row r="43" ht="12.6" hidden="1" customHeight="1"/>
    <row r="44" ht="12.6" hidden="1" customHeight="1"/>
    <row r="45" ht="12.6" hidden="1" customHeight="1"/>
    <row r="46"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27</v>
      </c>
      <c r="G6" s="151"/>
      <c r="H6" s="151"/>
      <c r="I6" s="152"/>
      <c r="J6" s="153"/>
      <c r="K6" s="146" t="s">
        <v>28</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24</v>
      </c>
      <c r="G6" s="151"/>
      <c r="H6" s="151"/>
      <c r="I6" s="152"/>
      <c r="J6" s="153"/>
      <c r="K6" s="146" t="s">
        <v>8</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46" t="s">
        <v>22</v>
      </c>
      <c r="G6" s="151"/>
      <c r="H6" s="151"/>
      <c r="I6" s="152"/>
      <c r="J6" s="153"/>
      <c r="K6" s="146" t="s">
        <v>23</v>
      </c>
      <c r="L6" s="151"/>
      <c r="M6" s="151"/>
      <c r="N6" s="152"/>
      <c r="O6" s="153"/>
      <c r="P6" s="144" t="s">
        <v>9</v>
      </c>
      <c r="Q6" s="151"/>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G58"/>
  <sheetViews>
    <sheetView showGridLines="0" zoomScale="90" zoomScaleNormal="90" zoomScalePageLayoutView="40" workbookViewId="0"/>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31" width="5.86328125" customWidth="1"/>
    <col min="32" max="32" width="9.1328125" customWidth="1"/>
    <col min="33" max="33" width="3.265625" style="9" customWidth="1"/>
    <col min="34" max="48" width="0" style="9" hidden="1" customWidth="1"/>
    <col min="49" max="59" width="0" hidden="1" customWidth="1"/>
    <col min="60" max="16384" width="9.1328125" hidden="1"/>
  </cols>
  <sheetData>
    <row r="1" spans="1:48"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c r="AF1" s="9"/>
    </row>
    <row r="2" spans="1:48" ht="18" thickBot="1">
      <c r="A2" s="9"/>
      <c r="B2" s="8" t="s">
        <v>127</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c r="AF2" s="23"/>
    </row>
    <row r="3" spans="1:48" ht="14.25">
      <c r="A3" s="9"/>
      <c r="B3" s="10"/>
      <c r="C3" s="24"/>
      <c r="D3" s="24"/>
      <c r="E3" s="24"/>
      <c r="F3" s="93"/>
      <c r="G3" s="93"/>
      <c r="H3" s="93"/>
      <c r="I3" s="93"/>
      <c r="J3" s="93"/>
      <c r="K3" s="93"/>
      <c r="L3" s="93"/>
      <c r="M3" s="93"/>
      <c r="N3" s="93"/>
      <c r="O3" s="93"/>
      <c r="P3" s="93"/>
      <c r="Q3" s="93"/>
      <c r="R3" s="24"/>
      <c r="S3" s="24"/>
      <c r="AF3" s="25">
        <f>+' '!I17</f>
        <v>45397</v>
      </c>
    </row>
    <row r="4" spans="1:48" ht="15.75">
      <c r="A4" s="9"/>
      <c r="B4" s="11" t="s">
        <v>7</v>
      </c>
      <c r="C4" s="26"/>
      <c r="D4" s="24"/>
      <c r="E4" s="58" t="s">
        <v>128</v>
      </c>
      <c r="F4" s="93"/>
      <c r="G4" s="93"/>
      <c r="H4" s="93"/>
      <c r="I4" s="93"/>
      <c r="J4" s="93"/>
      <c r="K4" s="93"/>
      <c r="L4" s="93"/>
      <c r="M4" s="93"/>
      <c r="N4" s="93"/>
      <c r="O4" s="93"/>
      <c r="P4" s="93"/>
      <c r="Q4" s="93"/>
      <c r="R4" s="24"/>
      <c r="S4" s="24"/>
      <c r="T4" s="24"/>
      <c r="U4" s="24"/>
      <c r="V4" s="24"/>
      <c r="W4" s="24"/>
      <c r="X4" s="24"/>
      <c r="Y4" s="24"/>
      <c r="Z4" s="24"/>
      <c r="AA4" s="24"/>
      <c r="AB4" s="24"/>
      <c r="AC4" s="24"/>
      <c r="AD4" s="24"/>
      <c r="AE4" s="24"/>
      <c r="AF4" s="24"/>
    </row>
    <row r="5" spans="1:48"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c r="AF5" s="24"/>
    </row>
    <row r="6" spans="1:48"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c r="AF6" s="24"/>
    </row>
    <row r="7" spans="1:48"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c r="AF7" s="112">
        <v>2024</v>
      </c>
    </row>
    <row r="8" spans="1:48"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13" t="s">
        <v>76</v>
      </c>
      <c r="AF8" s="139" t="s">
        <v>77</v>
      </c>
      <c r="AG8" s="9"/>
      <c r="AH8" s="19"/>
      <c r="AI8" s="19"/>
      <c r="AJ8" s="19"/>
      <c r="AK8" s="19"/>
      <c r="AL8" s="19"/>
      <c r="AM8" s="19"/>
      <c r="AN8" s="19"/>
      <c r="AO8" s="19"/>
      <c r="AP8" s="19"/>
      <c r="AQ8" s="19"/>
      <c r="AR8" s="19"/>
      <c r="AS8" s="19"/>
      <c r="AT8" s="19"/>
      <c r="AU8" s="19"/>
      <c r="AV8" s="19"/>
    </row>
    <row r="9" spans="1:48"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3">
        <v>1.0980000000000001</v>
      </c>
      <c r="AF9" s="134">
        <v>1.0980000000000001</v>
      </c>
    </row>
    <row r="10" spans="1:48" ht="20.25" customHeight="1">
      <c r="A10" s="9"/>
      <c r="B10" s="18"/>
      <c r="C10" s="102"/>
      <c r="D10" s="103"/>
      <c r="E10" s="103"/>
      <c r="F10" s="99"/>
      <c r="G10" s="99"/>
      <c r="H10" s="99"/>
      <c r="I10" s="99"/>
      <c r="J10" s="99"/>
      <c r="K10" s="99"/>
      <c r="L10" s="99"/>
      <c r="M10" s="99"/>
      <c r="N10" s="99"/>
      <c r="O10" s="99"/>
      <c r="P10" s="99"/>
      <c r="Q10" s="104"/>
      <c r="R10" s="9"/>
      <c r="S10" s="9"/>
    </row>
    <row r="11" spans="1:48" ht="20.25" customHeight="1">
      <c r="A11" s="9"/>
      <c r="B11" s="9"/>
      <c r="C11" s="9"/>
      <c r="D11" s="9"/>
      <c r="E11" s="9"/>
      <c r="F11"/>
      <c r="G11"/>
      <c r="H11"/>
      <c r="I11"/>
      <c r="J11"/>
      <c r="K11"/>
      <c r="L11"/>
      <c r="M11"/>
      <c r="N11"/>
      <c r="O11" s="91"/>
      <c r="P11" s="91"/>
      <c r="Q11" s="91"/>
      <c r="R11" s="9"/>
      <c r="S11" s="9"/>
    </row>
    <row r="12" spans="1:48" ht="20.25" customHeight="1">
      <c r="A12" s="9"/>
      <c r="B12" s="9"/>
      <c r="C12" s="100" t="s">
        <v>97</v>
      </c>
      <c r="D12" s="9"/>
      <c r="E12" s="9"/>
      <c r="F12"/>
      <c r="G12"/>
      <c r="H12"/>
      <c r="I12"/>
      <c r="J12"/>
      <c r="K12"/>
      <c r="L12"/>
      <c r="M12"/>
      <c r="N12"/>
      <c r="O12" s="91"/>
      <c r="P12" s="91"/>
      <c r="Q12" s="91"/>
      <c r="R12" s="9"/>
      <c r="S12" s="9"/>
    </row>
    <row r="13" spans="1:48" ht="20.25" customHeight="1">
      <c r="A13" s="9"/>
      <c r="B13" s="9"/>
      <c r="C13" s="100" t="s">
        <v>98</v>
      </c>
      <c r="D13" s="9"/>
      <c r="E13" s="9"/>
      <c r="F13"/>
      <c r="G13"/>
      <c r="H13"/>
      <c r="I13"/>
      <c r="J13"/>
      <c r="K13"/>
      <c r="L13"/>
      <c r="M13"/>
      <c r="N13"/>
      <c r="O13" s="91"/>
      <c r="P13" s="91"/>
      <c r="Q13" s="91"/>
      <c r="R13" s="9"/>
      <c r="S13" s="9"/>
    </row>
    <row r="14" spans="1:48" ht="26.65" hidden="1" customHeight="1"/>
    <row r="15" spans="1:48" ht="26.45" hidden="1" customHeight="1"/>
    <row r="16" spans="1:48"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tabSelected="1" zoomScale="50" zoomScaleNormal="5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3" t="str">
        <f>D4</f>
        <v>October</v>
      </c>
      <c r="G9" s="144"/>
      <c r="H9" s="144"/>
      <c r="I9" s="144"/>
      <c r="J9" s="144"/>
      <c r="K9" s="144"/>
      <c r="L9" s="144"/>
      <c r="M9" s="144"/>
      <c r="N9" s="145"/>
      <c r="O9" s="146" t="str">
        <f>"January to "&amp; D4</f>
        <v>January to October</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1151</v>
      </c>
      <c r="Q13" s="68">
        <f>'Sep-23'!Q13+'Oct-23'!H13</f>
        <v>228</v>
      </c>
      <c r="R13" s="68">
        <f>'Sep-23'!R13+'Oct-23'!I13</f>
        <v>551</v>
      </c>
      <c r="S13" s="68">
        <f>'Sep-23'!S13+'Oct-23'!J13</f>
        <v>1212</v>
      </c>
      <c r="T13" s="64">
        <f>IFERROR(O13/P13-1,"n/a")</f>
        <v>7.3848827106863579E-2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2663889</v>
      </c>
      <c r="Q14" s="68">
        <f>'Sep-23'!Q14+'Oct-23'!H14</f>
        <v>324020</v>
      </c>
      <c r="R14" s="68">
        <f>'Sep-23'!R14+'Oct-23'!I14</f>
        <v>1092884</v>
      </c>
      <c r="S14" s="68">
        <f>'Sep-23'!S14+'Oct-23'!J14</f>
        <v>3643281</v>
      </c>
      <c r="T14" s="64">
        <f>IFERROR(O14/P14-1,"n/a")</f>
        <v>0.52735568186211967</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539</v>
      </c>
      <c r="Q16" s="68">
        <f>'Sep-23'!Q16+'Oct-23'!H16</f>
        <v>169</v>
      </c>
      <c r="R16" s="68">
        <f>'Sep-23'!R16+'Oct-23'!I16</f>
        <v>38</v>
      </c>
      <c r="S16" s="68">
        <f>'Sep-23'!S16+'Oct-23'!J16</f>
        <v>517</v>
      </c>
      <c r="T16" s="64">
        <f>IFERROR(O16/P16-1,"n/a")</f>
        <v>-5.0092764378478649E-2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892600</v>
      </c>
      <c r="Q17" s="68">
        <f>'Sep-23'!Q17+'Oct-23'!H17</f>
        <v>259331</v>
      </c>
      <c r="R17" s="68">
        <f>'Sep-23'!R17+'Oct-23'!I17</f>
        <v>63680</v>
      </c>
      <c r="S17" s="68">
        <f>'Sep-23'!S17+'Oct-23'!J17</f>
        <v>1304953</v>
      </c>
      <c r="T17" s="64">
        <f>IFERROR(O17/P17-1,"n/a")</f>
        <v>0.71499215774142955</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694</v>
      </c>
      <c r="Q22" s="68">
        <f>'Sep-23'!Q22+'Oct-23'!H22</f>
        <v>191</v>
      </c>
      <c r="R22" s="68">
        <f>'Sep-23'!R22+'Oct-23'!I22</f>
        <v>205</v>
      </c>
      <c r="S22" s="68">
        <f>'Sep-23'!S22+'Oct-23'!J22</f>
        <v>946</v>
      </c>
      <c r="T22" s="64">
        <f>IFERROR(O22/P22-1,"n/a")</f>
        <v>0.67291066282420742</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1668911</v>
      </c>
      <c r="Q23" s="68">
        <f>'Sep-23'!Q23+'Oct-23'!H23</f>
        <v>342388</v>
      </c>
      <c r="R23" s="68">
        <f>'Sep-23'!R23+'Oct-23'!I23</f>
        <v>545974</v>
      </c>
      <c r="S23" s="68">
        <f>'Sep-23'!S23+'Oct-23'!J23</f>
        <v>2898167</v>
      </c>
      <c r="T23" s="64">
        <f>IFERROR(O23/P23-1,"n/a")</f>
        <v>1.1270565057094117</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3003</v>
      </c>
      <c r="Q27" s="75">
        <f t="shared" si="3"/>
        <v>619</v>
      </c>
      <c r="R27" s="75">
        <f t="shared" si="3"/>
        <v>803</v>
      </c>
      <c r="S27" s="75">
        <f t="shared" si="3"/>
        <v>2956</v>
      </c>
      <c r="T27" s="66">
        <f>IFERROR(O27/P27-1,"n/a")</f>
        <v>0.19580419580419584</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6078179</v>
      </c>
      <c r="Q28" s="76">
        <f t="shared" si="3"/>
        <v>936731</v>
      </c>
      <c r="R28" s="76">
        <f t="shared" si="3"/>
        <v>1712585</v>
      </c>
      <c r="S28" s="76">
        <f t="shared" si="3"/>
        <v>8421657</v>
      </c>
      <c r="T28" s="67">
        <f>IFERROR(O28/P28-1,"n/a")</f>
        <v>0.71321772524303739</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October</v>
      </c>
      <c r="G33" s="144"/>
      <c r="H33" s="144"/>
      <c r="I33" s="144"/>
      <c r="J33" s="144"/>
      <c r="K33" s="144"/>
      <c r="L33" s="144"/>
      <c r="M33" s="144"/>
      <c r="N33" s="145"/>
      <c r="O33" s="148" t="str">
        <f>"April to "&amp;D4&amp;" (YTD)"</f>
        <v>April to October (YTD)</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621</v>
      </c>
      <c r="Q37" s="74">
        <f>'Sep-23'!Q37+'Oct-23'!H37</f>
        <v>228</v>
      </c>
      <c r="R37" s="74">
        <f>'Sep-23'!R37+'Oct-23'!I37</f>
        <v>42</v>
      </c>
      <c r="S37" s="74">
        <f>'Sep-23'!S37+'Oct-23'!J37</f>
        <v>696</v>
      </c>
      <c r="T37" s="120">
        <f>IFERROR(O37/P37-1,"n/a")</f>
        <v>0.13687600644122377</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1904231</v>
      </c>
      <c r="Q38" s="74">
        <f>'Sep-23'!Q38+'Oct-23'!H38</f>
        <v>324020</v>
      </c>
      <c r="R38" s="74">
        <f>'Sep-23'!R38+'Oct-23'!I38</f>
        <v>0</v>
      </c>
      <c r="S38" s="74">
        <f>'Sep-23'!S38+'Oct-23'!J38</f>
        <v>2192177</v>
      </c>
      <c r="T38" s="120">
        <f>IFERROR(O38/P38-1,"n/a")</f>
        <v>0.32889444610449048</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503</v>
      </c>
      <c r="Q40" s="74">
        <f>'Sep-23'!Q40+'Oct-23'!H40</f>
        <v>157</v>
      </c>
      <c r="R40" s="74">
        <f>'Sep-23'!R40+'Oct-23'!I40</f>
        <v>28</v>
      </c>
      <c r="S40" s="74">
        <f>'Sep-23'!S40+'Oct-23'!J40</f>
        <v>494</v>
      </c>
      <c r="T40" s="120">
        <f>IFERROR(O40/P40-1,"n/a")</f>
        <v>-3.5785288270377746E-2</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856092</v>
      </c>
      <c r="Q41" s="74">
        <f>'Sep-23'!Q41+'Oct-23'!H41</f>
        <v>249228</v>
      </c>
      <c r="R41" s="74">
        <f>'Sep-23'!R41+'Oct-23'!I41</f>
        <v>22567</v>
      </c>
      <c r="S41" s="74">
        <f>'Sep-23'!S41+'Oct-23'!J41</f>
        <v>1224579</v>
      </c>
      <c r="T41" s="120">
        <f>IFERROR(O41/P41-1,"n/a")</f>
        <v>0.69111146932806289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641</v>
      </c>
      <c r="Q46" s="74">
        <f>'Sep-23'!Q46+'Oct-23'!H46</f>
        <v>191</v>
      </c>
      <c r="R46" s="74">
        <f>'Sep-23'!R46+'Oct-23'!I46</f>
        <v>0</v>
      </c>
      <c r="S46" s="74">
        <f>'Sep-23'!S46+'Oct-23'!J46</f>
        <v>623</v>
      </c>
      <c r="T46" s="120">
        <f>IFERROR(O46/P46-1,"n/a")</f>
        <v>0.36349453978159119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1600457</v>
      </c>
      <c r="Q47" s="74">
        <f>'Sep-23'!Q47+'Oct-23'!H47</f>
        <v>342388</v>
      </c>
      <c r="R47" s="74">
        <f>'Sep-23'!R47+'Oct-23'!I47</f>
        <v>0</v>
      </c>
      <c r="S47" s="74">
        <f>'Sep-23'!S47+'Oct-23'!J47</f>
        <v>1978352</v>
      </c>
      <c r="T47" s="120">
        <f>IFERROR(O47/P47-1,"n/a")</f>
        <v>0.69551196939374194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2372</v>
      </c>
      <c r="Q51" s="75">
        <f t="shared" si="11"/>
        <v>607</v>
      </c>
      <c r="R51" s="75">
        <f t="shared" si="11"/>
        <v>76</v>
      </c>
      <c r="S51" s="75">
        <f t="shared" si="11"/>
        <v>2088</v>
      </c>
      <c r="T51" s="66">
        <f>IFERROR(O51/P51-1,"n/a")</f>
        <v>0.14839797639123109</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5210474</v>
      </c>
      <c r="Q52" s="76">
        <f t="shared" si="11"/>
        <v>926628</v>
      </c>
      <c r="R52" s="76">
        <f t="shared" si="11"/>
        <v>30861</v>
      </c>
      <c r="S52" s="76">
        <f t="shared" si="11"/>
        <v>5963880</v>
      </c>
      <c r="T52" s="67">
        <f>IFERROR(O52/P52-1,"n/a")</f>
        <v>0.52287200742197348</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Normal="100"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3" t="str">
        <f>D4</f>
        <v>September</v>
      </c>
      <c r="G9" s="144"/>
      <c r="H9" s="144"/>
      <c r="I9" s="144"/>
      <c r="J9" s="144"/>
      <c r="K9" s="144"/>
      <c r="L9" s="144"/>
      <c r="M9" s="144"/>
      <c r="N9" s="145"/>
      <c r="O9" s="146" t="str">
        <f>"January to "&amp; D4</f>
        <v>January to September</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1073</v>
      </c>
      <c r="Q13" s="68">
        <f>'Aug-23'!Q13+'Sep-23'!H13</f>
        <v>139</v>
      </c>
      <c r="R13" s="68">
        <f>'Aug-23'!R13+'Sep-23'!I13</f>
        <v>551</v>
      </c>
      <c r="S13" s="68">
        <f>'Aug-23'!S13+'Sep-23'!J13</f>
        <v>1102</v>
      </c>
      <c r="T13" s="64">
        <f>IFERROR(O13/P13-1,"n/a")</f>
        <v>7.6421248835041977E-2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2395311</v>
      </c>
      <c r="Q14" s="68">
        <f>'Aug-23'!Q14+'Sep-23'!H14</f>
        <v>180900</v>
      </c>
      <c r="R14" s="68">
        <f>'Aug-23'!R14+'Sep-23'!I14</f>
        <v>1092884</v>
      </c>
      <c r="S14" s="68">
        <f>'Aug-23'!S14+'Sep-23'!J14</f>
        <v>3343418</v>
      </c>
      <c r="T14" s="64">
        <f>IFERROR(O14/P14-1,"n/a")</f>
        <v>0.58081518433305734</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450</v>
      </c>
      <c r="Q16" s="68">
        <f>'Aug-23'!Q16+'Sep-23'!H16</f>
        <v>136</v>
      </c>
      <c r="R16" s="68">
        <f>'Aug-23'!R16+'Sep-23'!I16</f>
        <v>21</v>
      </c>
      <c r="S16" s="68">
        <f>'Aug-23'!S16+'Sep-23'!J16</f>
        <v>403</v>
      </c>
      <c r="T16" s="64">
        <f>IFERROR(O16/P16-1,"n/a")</f>
        <v>-5.555555555555558E-2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767995</v>
      </c>
      <c r="Q17" s="68">
        <f>'Aug-23'!Q17+'Sep-23'!H17</f>
        <v>215286</v>
      </c>
      <c r="R17" s="68">
        <f>'Aug-23'!R17+'Sep-23'!I17</f>
        <v>49726</v>
      </c>
      <c r="S17" s="68">
        <f>'Aug-23'!S17+'Sep-23'!J17</f>
        <v>1081890</v>
      </c>
      <c r="T17" s="64">
        <f>IFERROR(O17/P17-1,"n/a")</f>
        <v>0.73389019459762106</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545</v>
      </c>
      <c r="Q22" s="68">
        <f>'Aug-23'!Q22+'Sep-23'!H22</f>
        <v>84</v>
      </c>
      <c r="R22" s="68">
        <f>'Aug-23'!R22+'Sep-23'!I22</f>
        <v>205</v>
      </c>
      <c r="S22" s="68">
        <f>'Aug-23'!S22+'Sep-23'!J22</f>
        <v>819</v>
      </c>
      <c r="T22" s="64">
        <f>IFERROR(O22/P22-1,"n/a")</f>
        <v>0.79082568807339459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1330450</v>
      </c>
      <c r="Q23" s="68">
        <f>'Aug-23'!Q23+'Sep-23'!H23</f>
        <v>167883</v>
      </c>
      <c r="R23" s="68">
        <f>'Aug-23'!R23+'Sep-23'!I23</f>
        <v>545974</v>
      </c>
      <c r="S23" s="68">
        <f>'Aug-23'!S23+'Sep-23'!J23</f>
        <v>2565359</v>
      </c>
      <c r="T23" s="64">
        <f>IFERROR(O23/P23-1,"n/a")</f>
        <v>1.2820489308128828</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2589</v>
      </c>
      <c r="Q27" s="75">
        <f t="shared" si="3"/>
        <v>375</v>
      </c>
      <c r="R27" s="75">
        <f t="shared" si="3"/>
        <v>785</v>
      </c>
      <c r="S27" s="75">
        <f t="shared" si="3"/>
        <v>2568</v>
      </c>
      <c r="T27" s="66">
        <f>IFERROR(O27/P27-1,"n/a")</f>
        <v>0.20471224410969491</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5211093</v>
      </c>
      <c r="Q28" s="76">
        <f t="shared" si="3"/>
        <v>568611</v>
      </c>
      <c r="R28" s="76">
        <f t="shared" si="3"/>
        <v>1698631</v>
      </c>
      <c r="S28" s="76">
        <f t="shared" si="3"/>
        <v>7494720</v>
      </c>
      <c r="T28" s="67">
        <f>IFERROR(O28/P28-1,"n/a")</f>
        <v>0.76585871716355869</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September</v>
      </c>
      <c r="G33" s="144"/>
      <c r="H33" s="144"/>
      <c r="I33" s="144"/>
      <c r="J33" s="144"/>
      <c r="K33" s="144"/>
      <c r="L33" s="144"/>
      <c r="M33" s="144"/>
      <c r="N33" s="145"/>
      <c r="O33" s="148" t="str">
        <f>"April to "&amp;D4&amp;" (YTD)"</f>
        <v>April to September (YTD)</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543</v>
      </c>
      <c r="Q37" s="74">
        <f>'Aug-23'!Q37+'Sep-23'!H37</f>
        <v>139</v>
      </c>
      <c r="R37" s="74">
        <f>'Aug-23'!R37+'Sep-23'!I37</f>
        <v>42</v>
      </c>
      <c r="S37" s="74">
        <f>'Aug-23'!S37+'Sep-23'!J37</f>
        <v>586</v>
      </c>
      <c r="T37" s="120">
        <f>IFERROR(O37/P37-1,"n/a")</f>
        <v>0.15101289134438312</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1635653</v>
      </c>
      <c r="Q38" s="74">
        <f>'Aug-23'!Q38+'Sep-23'!H38</f>
        <v>180900</v>
      </c>
      <c r="R38" s="74">
        <f>'Aug-23'!R38+'Sep-23'!I38</f>
        <v>0</v>
      </c>
      <c r="S38" s="74">
        <f>'Aug-23'!S38+'Sep-23'!J38</f>
        <v>1892314</v>
      </c>
      <c r="T38" s="120">
        <f>IFERROR(O38/P38-1,"n/a")</f>
        <v>0.37459473372408447</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414</v>
      </c>
      <c r="Q40" s="74">
        <f>'Aug-23'!Q40+'Sep-23'!H40</f>
        <v>124</v>
      </c>
      <c r="R40" s="74">
        <f>'Aug-23'!R40+'Sep-23'!I40</f>
        <v>11</v>
      </c>
      <c r="S40" s="74">
        <f>'Aug-23'!S40+'Sep-23'!J40</f>
        <v>380</v>
      </c>
      <c r="T40" s="120">
        <f>IFERROR(O40/P40-1,"n/a")</f>
        <v>-3.8647342995169032E-2</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731487</v>
      </c>
      <c r="Q41" s="74">
        <f>'Aug-23'!Q41+'Sep-23'!H41</f>
        <v>205183</v>
      </c>
      <c r="R41" s="74">
        <f>'Aug-23'!R41+'Sep-23'!I41</f>
        <v>8613</v>
      </c>
      <c r="S41" s="74">
        <f>'Aug-23'!S41+'Sep-23'!J41</f>
        <v>1001516</v>
      </c>
      <c r="T41" s="120">
        <f>IFERROR(O41/P41-1,"n/a")</f>
        <v>0.70688474299611603</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492</v>
      </c>
      <c r="Q46" s="74">
        <f>'Aug-23'!Q46+'Sep-23'!H46</f>
        <v>84</v>
      </c>
      <c r="R46" s="74">
        <f>'Aug-23'!R46+'Sep-23'!I46</f>
        <v>0</v>
      </c>
      <c r="S46" s="74">
        <f>'Aug-23'!S46+'Sep-23'!J46</f>
        <v>496</v>
      </c>
      <c r="T46" s="120">
        <f>IFERROR(O46/P46-1,"n/a")</f>
        <v>0.40040650406504064</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1261996</v>
      </c>
      <c r="Q47" s="74">
        <f>'Aug-23'!Q47+'Sep-23'!H47</f>
        <v>167883</v>
      </c>
      <c r="R47" s="74">
        <f>'Aug-23'!R47+'Sep-23'!I47</f>
        <v>0</v>
      </c>
      <c r="S47" s="74">
        <f>'Aug-23'!S47+'Sep-23'!J47</f>
        <v>1645544</v>
      </c>
      <c r="T47" s="120">
        <f>IFERROR(O47/P47-1,"n/a")</f>
        <v>0.74317351243585561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1958</v>
      </c>
      <c r="Q51" s="75">
        <f t="shared" si="11"/>
        <v>363</v>
      </c>
      <c r="R51" s="75">
        <f t="shared" si="11"/>
        <v>58</v>
      </c>
      <c r="S51" s="75">
        <f t="shared" si="11"/>
        <v>1700</v>
      </c>
      <c r="T51" s="66">
        <f>IFERROR(O51/P51-1,"n/a")</f>
        <v>0.15015321756894795</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4343388</v>
      </c>
      <c r="Q52" s="76">
        <f t="shared" si="11"/>
        <v>558508</v>
      </c>
      <c r="R52" s="76">
        <f t="shared" si="11"/>
        <v>16907</v>
      </c>
      <c r="S52" s="76">
        <f t="shared" si="11"/>
        <v>5036943</v>
      </c>
      <c r="T52" s="67">
        <f>IFERROR(O52/P52-1,"n/a")</f>
        <v>0.54803001712027566</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3" t="str">
        <f>D4</f>
        <v>August</v>
      </c>
      <c r="G9" s="144"/>
      <c r="H9" s="144"/>
      <c r="I9" s="144"/>
      <c r="J9" s="144"/>
      <c r="K9" s="144"/>
      <c r="L9" s="144"/>
      <c r="M9" s="144"/>
      <c r="N9" s="145"/>
      <c r="O9" s="146" t="str">
        <f>"January to "&amp; D4</f>
        <v>January to August</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991</v>
      </c>
      <c r="Q13" s="68">
        <f>'July-23'!Q13+'Aug-23'!H13</f>
        <v>79</v>
      </c>
      <c r="R13" s="68">
        <f>'July-23'!R13+'Aug-23'!I13</f>
        <v>551</v>
      </c>
      <c r="S13" s="68">
        <f>'July-23'!S13+'Aug-23'!J13</f>
        <v>1023</v>
      </c>
      <c r="T13" s="64">
        <f>IFERROR(O13/P13-1,"n/a")</f>
        <v>6.6599394550958646E-2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2114731</v>
      </c>
      <c r="Q14" s="68">
        <f>'July-23'!Q14+'Aug-23'!H14</f>
        <v>97505</v>
      </c>
      <c r="R14" s="68">
        <f>'July-23'!R14+'Aug-23'!I14</f>
        <v>1092884</v>
      </c>
      <c r="S14" s="68">
        <f>'July-23'!S14+'Aug-23'!J14</f>
        <v>3108965</v>
      </c>
      <c r="T14" s="64">
        <f>IFERROR(O14/P14-1,"n/a")</f>
        <v>0.64223913112353292</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376</v>
      </c>
      <c r="Q16" s="68">
        <f>'July-23'!Q16+'Aug-23'!H16</f>
        <v>102</v>
      </c>
      <c r="R16" s="68">
        <f>'July-23'!R16+'Aug-23'!I16</f>
        <v>12</v>
      </c>
      <c r="S16" s="68">
        <f>'July-23'!S16+'Aug-23'!J16</f>
        <v>333</v>
      </c>
      <c r="T16" s="64">
        <f>IFERROR(O16/P16-1,"n/a")</f>
        <v>-5.0531914893616969E-2</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617914</v>
      </c>
      <c r="Q17" s="68">
        <f>'July-23'!Q17+'Aug-23'!H17</f>
        <v>151020</v>
      </c>
      <c r="R17" s="68">
        <f>'July-23'!R17+'Aug-23'!I17</f>
        <v>43654</v>
      </c>
      <c r="S17" s="68">
        <f>'July-23'!S17+'Aug-23'!J17</f>
        <v>912754</v>
      </c>
      <c r="T17" s="64">
        <f>IFERROR(O17/P17-1,"n/a")</f>
        <v>0.79397780273630314</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460</v>
      </c>
      <c r="Q22" s="68">
        <f>'July-23'!Q22+'Aug-23'!H22</f>
        <v>38</v>
      </c>
      <c r="R22" s="68">
        <f>'July-23'!R22+'Aug-23'!I22</f>
        <v>205</v>
      </c>
      <c r="S22" s="68">
        <f>'July-23'!S22+'Aug-23'!J22</f>
        <v>733</v>
      </c>
      <c r="T22" s="64">
        <f>IFERROR(O22/P22-1,"n/a")</f>
        <v>0.86304347826086958</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1062740</v>
      </c>
      <c r="Q23" s="68">
        <f>'July-23'!Q23+'Aug-23'!H23</f>
        <v>78164</v>
      </c>
      <c r="R23" s="68">
        <f>'July-23'!R23+'Aug-23'!I23</f>
        <v>545974</v>
      </c>
      <c r="S23" s="68">
        <f>'July-23'!S23+'Aug-23'!J23</f>
        <v>2261323</v>
      </c>
      <c r="T23" s="64">
        <f>IFERROR(O23/P23-1,"n/a")</f>
        <v>1.5043256111560681</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O23-'[2]Aug-23'!$O$23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2255</v>
      </c>
      <c r="Q27" s="75">
        <f t="shared" si="3"/>
        <v>228</v>
      </c>
      <c r="R27" s="75">
        <f t="shared" si="3"/>
        <v>775</v>
      </c>
      <c r="S27" s="75">
        <f t="shared" si="3"/>
        <v>2300</v>
      </c>
      <c r="T27" s="66">
        <f>IFERROR(O27/P27-1,"n/a")</f>
        <v>0.21064301552106435</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4373041</v>
      </c>
      <c r="Q28" s="76">
        <f t="shared" si="3"/>
        <v>328007</v>
      </c>
      <c r="R28" s="76">
        <f t="shared" si="3"/>
        <v>1692559</v>
      </c>
      <c r="S28" s="76">
        <f t="shared" si="3"/>
        <v>6709299</v>
      </c>
      <c r="T28" s="67">
        <f>IFERROR(O28/P28-1,"n/a")</f>
        <v>0.85254380189895307</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August</v>
      </c>
      <c r="G33" s="144"/>
      <c r="H33" s="144"/>
      <c r="I33" s="144"/>
      <c r="J33" s="144"/>
      <c r="K33" s="144"/>
      <c r="L33" s="144"/>
      <c r="M33" s="144"/>
      <c r="N33" s="145"/>
      <c r="O33" s="148" t="str">
        <f>"April to "&amp;D4&amp;" (YTD)"</f>
        <v>April to August (YTD)</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461</v>
      </c>
      <c r="Q37" s="74">
        <f>'July-23'!Q37+'Aug-23'!H37</f>
        <v>79</v>
      </c>
      <c r="R37" s="74">
        <f>'July-23'!R37+'Aug-23'!I37</f>
        <v>42</v>
      </c>
      <c r="S37" s="74">
        <f>'July-23'!S37+'Aug-23'!J37</f>
        <v>507</v>
      </c>
      <c r="T37" s="120">
        <f>IFERROR(O37/P37-1,"n/a")</f>
        <v>0.14316702819956606</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1355073</v>
      </c>
      <c r="Q38" s="74">
        <f>'July-23'!Q38+'Aug-23'!H38</f>
        <v>97505</v>
      </c>
      <c r="R38" s="74">
        <f>'July-23'!R38+'Aug-23'!I38</f>
        <v>0</v>
      </c>
      <c r="S38" s="74">
        <f>'July-23'!S38+'Aug-23'!J38</f>
        <v>1657861</v>
      </c>
      <c r="T38" s="120">
        <f>IFERROR(O38/P38-1,"n/a")</f>
        <v>0.42775333875001564</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340</v>
      </c>
      <c r="Q40" s="74">
        <f>'July-23'!Q40+'Aug-23'!H40</f>
        <v>90</v>
      </c>
      <c r="R40" s="74">
        <f>'July-23'!R40+'Aug-23'!I40</f>
        <v>2</v>
      </c>
      <c r="S40" s="74">
        <f>'July-23'!S40+'Aug-23'!J40</f>
        <v>310</v>
      </c>
      <c r="T40" s="120">
        <f>IFERROR(O40/P40-1,"n/a")</f>
        <v>-2.9411764705882359E-2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581406</v>
      </c>
      <c r="Q41" s="74">
        <f>'July-23'!Q41+'Aug-23'!H41</f>
        <v>140917</v>
      </c>
      <c r="R41" s="74">
        <f>'July-23'!R41+'Aug-23'!I41</f>
        <v>2541</v>
      </c>
      <c r="S41" s="74">
        <f>'July-23'!S41+'Aug-23'!J41</f>
        <v>832380</v>
      </c>
      <c r="T41" s="120">
        <f>IFERROR(O41/P41-1,"n/a")</f>
        <v>0.76377436765358464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407</v>
      </c>
      <c r="Q46" s="74">
        <f>'July-23'!Q46+'Aug-23'!H46</f>
        <v>38</v>
      </c>
      <c r="R46" s="74">
        <f>'July-23'!R46+'Aug-23'!I46</f>
        <v>0</v>
      </c>
      <c r="S46" s="74">
        <f>'July-23'!S46+'Aug-23'!J46</f>
        <v>410</v>
      </c>
      <c r="T46" s="120">
        <f>IFERROR(O46/P46-1,"n/a")</f>
        <v>0.40049140049140042</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994286</v>
      </c>
      <c r="Q47" s="74">
        <f>'July-23'!Q47+'Aug-23'!H47</f>
        <v>78164</v>
      </c>
      <c r="R47" s="74">
        <f>'July-23'!R47+'Aug-23'!I47</f>
        <v>0</v>
      </c>
      <c r="S47" s="74">
        <f>'July-23'!S47+'Aug-23'!J47</f>
        <v>1341508</v>
      </c>
      <c r="T47" s="120">
        <f>IFERROR(O47/P47-1,"n/a")</f>
        <v>0.83566197251092733</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1624</v>
      </c>
      <c r="Q51" s="75">
        <f t="shared" si="11"/>
        <v>216</v>
      </c>
      <c r="R51" s="75">
        <f t="shared" si="11"/>
        <v>48</v>
      </c>
      <c r="S51" s="75">
        <f t="shared" si="11"/>
        <v>1432</v>
      </c>
      <c r="T51" s="66">
        <f>IFERROR(O51/P51-1,"n/a")</f>
        <v>0.14716748768472909</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3505336</v>
      </c>
      <c r="Q52" s="76">
        <f t="shared" si="11"/>
        <v>317904</v>
      </c>
      <c r="R52" s="76">
        <f t="shared" si="11"/>
        <v>10835</v>
      </c>
      <c r="S52" s="76">
        <f t="shared" si="11"/>
        <v>4251522</v>
      </c>
      <c r="T52" s="67">
        <f>IFERROR(O52/P52-1,"n/a")</f>
        <v>0.60409472872215386</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4" t="s">
        <v>55</v>
      </c>
      <c r="G9" s="144"/>
      <c r="H9" s="144"/>
      <c r="I9" s="144"/>
      <c r="J9" s="144"/>
      <c r="K9" s="144"/>
      <c r="L9" s="144"/>
      <c r="M9" s="144"/>
      <c r="N9" s="145"/>
      <c r="O9" s="146" t="s">
        <v>126</v>
      </c>
      <c r="P9" s="144"/>
      <c r="Q9" s="144"/>
      <c r="R9" s="144"/>
      <c r="S9" s="144"/>
      <c r="T9" s="144"/>
      <c r="U9" s="144"/>
      <c r="V9" s="144"/>
      <c r="W9" s="145"/>
      <c r="X9" s="146" t="s">
        <v>57</v>
      </c>
      <c r="Y9" s="144"/>
      <c r="Z9" s="144"/>
      <c r="AA9" s="147"/>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910</v>
      </c>
      <c r="Q13" s="68">
        <f>'June-23'!Q13+'July-23'!H13</f>
        <v>28</v>
      </c>
      <c r="R13" s="68">
        <f>'June-23'!R13+'July-23'!I13</f>
        <v>551</v>
      </c>
      <c r="S13" s="68">
        <f>'June-23'!S13+'July-23'!J13</f>
        <v>926</v>
      </c>
      <c r="T13" s="64">
        <f>IFERROR(O13/P13-1,"n/a")</f>
        <v>5.2747252747252782E-2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1836211</v>
      </c>
      <c r="Q14" s="68">
        <f>'June-23'!Q14+'July-23'!H14</f>
        <v>30914</v>
      </c>
      <c r="R14" s="68">
        <f>'June-23'!R14+'July-23'!I14</f>
        <v>1092884</v>
      </c>
      <c r="S14" s="68">
        <f>'June-23'!S14+'July-23'!J14</f>
        <v>2783719</v>
      </c>
      <c r="T14" s="64">
        <f>IFERROR(O14/P14-1,"n/a")</f>
        <v>0.68687912227952008</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313</v>
      </c>
      <c r="Q16" s="68">
        <f>'June-23'!Q16+'July-23'!H16</f>
        <v>73</v>
      </c>
      <c r="R16" s="68">
        <f>'June-23'!R16+'July-23'!I16</f>
        <v>10</v>
      </c>
      <c r="S16" s="68">
        <f>'June-23'!S16+'July-23'!J16</f>
        <v>275</v>
      </c>
      <c r="T16" s="64">
        <f>IFERROR(O16/P16-1,"n/a")</f>
        <v>-8.6261980830670937E-2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434255</v>
      </c>
      <c r="Q17" s="68">
        <f>'June-23'!Q17+'July-23'!H17</f>
        <v>102629</v>
      </c>
      <c r="R17" s="68">
        <f>'June-23'!R17+'July-23'!I17</f>
        <v>41113</v>
      </c>
      <c r="S17" s="68">
        <f>'June-23'!S17+'July-23'!J17</f>
        <v>732624</v>
      </c>
      <c r="T17" s="64">
        <f>IFERROR(O17/P17-1,"n/a")</f>
        <v>0.94818021669295693</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400</v>
      </c>
      <c r="Q22" s="68">
        <f>'June-23'!Q22+'July-23'!H22</f>
        <v>14</v>
      </c>
      <c r="R22" s="68">
        <f>'June-23'!R22+'July-23'!I22</f>
        <v>205</v>
      </c>
      <c r="S22" s="68">
        <f>'June-23'!S22+'July-23'!J22</f>
        <v>664</v>
      </c>
      <c r="T22" s="64">
        <f>IFERROR(O22/P22-1,"n/a")</f>
        <v>0.94249999999999989</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823638</v>
      </c>
      <c r="Q23" s="68">
        <f>'June-23'!Q23+'July-23'!H23</f>
        <v>28476</v>
      </c>
      <c r="R23" s="68">
        <f>'June-23'!R23+'July-23'!I23</f>
        <v>545974</v>
      </c>
      <c r="S23" s="68">
        <f>'June-23'!S23+'July-23'!J23</f>
        <v>1969564</v>
      </c>
      <c r="T23" s="64">
        <f>IFERROR(O23/P23-1,"n/a")</f>
        <v>1.7799142341659806</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1945</v>
      </c>
      <c r="Q27" s="75">
        <f t="shared" si="3"/>
        <v>121</v>
      </c>
      <c r="R27" s="75">
        <f t="shared" si="3"/>
        <v>771</v>
      </c>
      <c r="S27" s="75">
        <f t="shared" si="3"/>
        <v>2032</v>
      </c>
      <c r="T27" s="66">
        <f>IFERROR(O27/P27-1,"n/a")</f>
        <v>0.22416452442159374</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3483805</v>
      </c>
      <c r="Q28" s="76">
        <f t="shared" si="3"/>
        <v>162487</v>
      </c>
      <c r="R28" s="76">
        <f t="shared" si="3"/>
        <v>1690018</v>
      </c>
      <c r="S28" s="76">
        <f t="shared" si="3"/>
        <v>5784043</v>
      </c>
      <c r="T28" s="67">
        <f>IFERROR(O28/P28-1,"n/a")</f>
        <v>0.96639938228459976</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4" t="str">
        <f>F9</f>
        <v>July</v>
      </c>
      <c r="G33" s="144"/>
      <c r="H33" s="144"/>
      <c r="I33" s="144"/>
      <c r="J33" s="144"/>
      <c r="K33" s="144"/>
      <c r="L33" s="144"/>
      <c r="M33" s="144"/>
      <c r="N33" s="145"/>
      <c r="O33" s="148" t="s">
        <v>61</v>
      </c>
      <c r="P33" s="149"/>
      <c r="Q33" s="149"/>
      <c r="R33" s="149"/>
      <c r="S33" s="149"/>
      <c r="T33" s="149"/>
      <c r="U33" s="149"/>
      <c r="V33" s="149"/>
      <c r="W33" s="150"/>
      <c r="X33" s="146" t="s">
        <v>58</v>
      </c>
      <c r="Y33" s="144"/>
      <c r="Z33" s="144"/>
      <c r="AA33" s="147"/>
    </row>
    <row r="34" spans="1:29" s="124" customFormat="1" ht="10.5">
      <c r="A34" s="123"/>
      <c r="B34" s="123"/>
      <c r="C34" s="29"/>
      <c r="D34" s="30"/>
      <c r="E34" s="30"/>
      <c r="F34" s="140"/>
      <c r="G34" s="141"/>
      <c r="H34" s="141"/>
      <c r="I34" s="141"/>
      <c r="J34" s="141"/>
      <c r="K34" s="141"/>
      <c r="L34" s="141"/>
      <c r="M34" s="141"/>
      <c r="N34" s="142"/>
      <c r="O34" s="140"/>
      <c r="P34" s="141"/>
      <c r="Q34" s="141"/>
      <c r="R34" s="141"/>
      <c r="S34" s="141"/>
      <c r="T34" s="141"/>
      <c r="U34" s="141"/>
      <c r="V34" s="141"/>
      <c r="W34" s="142"/>
      <c r="X34" s="140"/>
      <c r="Y34" s="141"/>
      <c r="Z34" s="141"/>
      <c r="AA34" s="142"/>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380</v>
      </c>
      <c r="Q37" s="74">
        <f>'June-23'!Q37+'July-23'!H37</f>
        <v>28</v>
      </c>
      <c r="R37" s="74">
        <f>'June-23'!R37+'July-23'!I37</f>
        <v>42</v>
      </c>
      <c r="S37" s="74">
        <f>'June-23'!S37+'July-23'!J37</f>
        <v>410</v>
      </c>
      <c r="T37" s="120">
        <f>IFERROR(O37/P37-1,"n/a")</f>
        <v>0.12631578947368416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1076553</v>
      </c>
      <c r="Q38" s="74">
        <f>'June-23'!Q38+'July-23'!H38</f>
        <v>30914</v>
      </c>
      <c r="R38" s="74">
        <f>'June-23'!R38+'July-23'!I38</f>
        <v>0</v>
      </c>
      <c r="S38" s="74">
        <f>'June-23'!S38+'July-23'!J38</f>
        <v>1332615</v>
      </c>
      <c r="T38" s="120">
        <f>IFERROR(O38/P38-1,"n/a")</f>
        <v>0.44840244744104574</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277</v>
      </c>
      <c r="Q40" s="74">
        <f>'June-23'!Q40+'July-23'!H40</f>
        <v>61</v>
      </c>
      <c r="R40" s="74">
        <f>'June-23'!R40+'July-23'!I40</f>
        <v>0</v>
      </c>
      <c r="S40" s="74">
        <f>'June-23'!S40+'July-23'!J40</f>
        <v>252</v>
      </c>
      <c r="T40" s="120">
        <f>IFERROR(O40/P40-1,"n/a")</f>
        <v>-6.498194945848379E-2</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397747</v>
      </c>
      <c r="Q41" s="74">
        <f>'June-23'!Q41+'July-23'!H41</f>
        <v>92526</v>
      </c>
      <c r="R41" s="74">
        <f>'June-23'!R41+'July-23'!I41</f>
        <v>0</v>
      </c>
      <c r="S41" s="74">
        <f>'June-23'!S41+'July-23'!J41</f>
        <v>652250</v>
      </c>
      <c r="T41" s="120">
        <f>IFERROR(O41/P41-1,"n/a")</f>
        <v>0.91818417235076577</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347</v>
      </c>
      <c r="Q46" s="74">
        <f>'June-23'!Q46+'July-23'!H46</f>
        <v>14</v>
      </c>
      <c r="R46" s="74">
        <f>'June-23'!R46+'July-23'!I46</f>
        <v>0</v>
      </c>
      <c r="S46" s="74">
        <f>'June-23'!S46+'July-23'!J46</f>
        <v>341</v>
      </c>
      <c r="T46" s="120">
        <f>IFERROR(O46/P46-1,"n/a")</f>
        <v>0.41210374639769443</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755184</v>
      </c>
      <c r="Q47" s="74">
        <f>'June-23'!Q47+'July-23'!H47</f>
        <v>28476</v>
      </c>
      <c r="R47" s="74">
        <f>'June-23'!R47+'July-23'!I47</f>
        <v>0</v>
      </c>
      <c r="S47" s="74">
        <f>'June-23'!S47+'July-23'!J47</f>
        <v>1049749</v>
      </c>
      <c r="T47" s="120">
        <f>IFERROR(O47/P47-1,"n/a")</f>
        <v>0.92452303014894377</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1314</v>
      </c>
      <c r="Q51" s="75">
        <f t="shared" si="11"/>
        <v>109</v>
      </c>
      <c r="R51" s="75">
        <f t="shared" si="11"/>
        <v>44</v>
      </c>
      <c r="S51" s="75">
        <f t="shared" si="11"/>
        <v>1164</v>
      </c>
      <c r="T51" s="66">
        <f>IFERROR(O51/P51-1,"n/a")</f>
        <v>0.15220700152207001</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2616100</v>
      </c>
      <c r="Q52" s="76">
        <f t="shared" si="11"/>
        <v>152384</v>
      </c>
      <c r="R52" s="76">
        <f t="shared" si="11"/>
        <v>8294</v>
      </c>
      <c r="S52" s="76">
        <f t="shared" si="11"/>
        <v>3326266</v>
      </c>
      <c r="T52" s="67">
        <f>IFERROR(O52/P52-1,"n/a")</f>
        <v>0.6712637131608119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8031E40-D726-4BC6-B149-33DB48D3A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32</vt:i4>
      </vt:variant>
      <vt:variant>
        <vt:lpstr>Named Ranges</vt:lpstr>
      </vt:variant>
      <vt:variant>
        <vt:i4>3</vt:i4>
      </vt:variant>
    </vt:vector>
  </HeadingPairs>
  <TitlesOfParts>
    <vt:vector size="35" baseType="lpstr">
      <vt:lpstr> </vt:lpstr>
      <vt:lpstr>Disclaimer</vt:lpstr>
      <vt:lpstr>Notes</vt:lpstr>
      <vt:lpstr>Occupancy_2024</vt:lpstr>
      <vt:lpstr>Traffic&gt;</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2024-05-22T06:19:49Z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