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
    </mc:Choice>
  </mc:AlternateContent>
  <xr:revisionPtr revIDLastSave="3" documentId="8_{08395FEC-B698-4642-8D30-070B9551ED02}" xr6:coauthVersionLast="47" xr6:coauthVersionMax="47" xr10:uidLastSave="{2B8B27AB-5836-460B-9583-AE07CFBA113D}"/>
  <bookViews>
    <workbookView xWindow="-98" yWindow="-98" windowWidth="23236" windowHeight="13875" firstSheet="1" activeTab="5" xr2:uid="{00000000-000D-0000-FFFF-FFFF00000000}"/>
  </bookViews>
  <sheets>
    <sheet name=" " sheetId="3" r:id="rId1"/>
    <sheet name="Disclaimer" sheetId="13" r:id="rId2"/>
    <sheet name="Notes" sheetId="11" r:id="rId3"/>
    <sheet name="Occupancy_2023" sheetId="24" r:id="rId4"/>
    <sheet name="Traffic&gt;" sheetId="25" r:id="rId5"/>
    <sheet name="Feb-24" sheetId="46" r:id="rId6"/>
    <sheet name="Jan-24" sheetId="45" r:id="rId7"/>
    <sheet name="Dec-23" sheetId="44" r:id="rId8"/>
    <sheet name="Nov-23" sheetId="43" r:id="rId9"/>
    <sheet name="Oct-23" sheetId="41" r:id="rId10"/>
    <sheet name="Sep-23" sheetId="40" r:id="rId11"/>
    <sheet name="Aug-23" sheetId="38" r:id="rId12"/>
    <sheet name="July-23" sheetId="37" r:id="rId13"/>
    <sheet name="June-23" sheetId="36" r:id="rId14"/>
    <sheet name="May-23" sheetId="35" r:id="rId15"/>
    <sheet name="Apr-23" sheetId="34" r:id="rId16"/>
    <sheet name="Mar-23" sheetId="33" r:id="rId17"/>
    <sheet name="Mar-23_old structure" sheetId="32" r:id="rId18"/>
    <sheet name="Feb-23" sheetId="31" r:id="rId19"/>
    <sheet name="Jan-23" sheetId="30" r:id="rId20"/>
    <sheet name="Dec-22" sheetId="29" r:id="rId21"/>
    <sheet name="Nov-22" sheetId="28" r:id="rId22"/>
    <sheet name="Oct-22" sheetId="27" r:id="rId23"/>
    <sheet name="Sep-22" sheetId="26" r:id="rId24"/>
    <sheet name="Aug-22" sheetId="22" r:id="rId25"/>
    <sheet name="Jul-22" sheetId="21" r:id="rId26"/>
    <sheet name="Jun-22" sheetId="20" r:id="rId27"/>
    <sheet name="May-22" sheetId="19" r:id="rId28"/>
    <sheet name="Apr-22" sheetId="18" r:id="rId29"/>
    <sheet name="Mar-22" sheetId="17" r:id="rId30"/>
    <sheet name="Feb-22" sheetId="16" r:id="rId31"/>
    <sheet name="Jan-22" sheetId="15" r:id="rId32"/>
    <sheet name="Dec-21" sheetId="14" r:id="rId33"/>
    <sheet name="Nov-21" sheetId="10" r:id="rId34"/>
    <sheet name="Oct-21" sheetId="9" r:id="rId35"/>
    <sheet name="Sept-21" sheetId="1" r:id="rId36"/>
  </sheets>
  <externalReferences>
    <externalReference r:id="rId37"/>
    <externalReference r:id="rId38"/>
    <externalReference r:id="rId39"/>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Notes!$A$1:$CA$37</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8" hidden="1">'Apr-22'!$X:$XFD</definedName>
    <definedName name="Z_5F6D01E3_9E6F_4D7F_980F_63899AF95899_.wvu.Cols" localSheetId="24" hidden="1">'Aug-22'!$X:$XFD</definedName>
    <definedName name="Z_5F6D01E3_9E6F_4D7F_980F_63899AF95899_.wvu.Cols" localSheetId="32" hidden="1">'Dec-21'!$S:$XFD</definedName>
    <definedName name="Z_5F6D01E3_9E6F_4D7F_980F_63899AF95899_.wvu.Cols" localSheetId="20" hidden="1">'Dec-22'!$X:$XFD</definedName>
    <definedName name="Z_5F6D01E3_9E6F_4D7F_980F_63899AF95899_.wvu.Cols" localSheetId="1" hidden="1">Disclaimer!$X:$XFD</definedName>
    <definedName name="Z_5F6D01E3_9E6F_4D7F_980F_63899AF95899_.wvu.Cols" localSheetId="30" hidden="1">'Feb-22'!$X:$XFD</definedName>
    <definedName name="Z_5F6D01E3_9E6F_4D7F_980F_63899AF95899_.wvu.Cols" localSheetId="31" hidden="1">'Jan-22'!$X:$XFD</definedName>
    <definedName name="Z_5F6D01E3_9E6F_4D7F_980F_63899AF95899_.wvu.Cols" localSheetId="19" hidden="1">'Jan-23'!$AC:$XFD</definedName>
    <definedName name="Z_5F6D01E3_9E6F_4D7F_980F_63899AF95899_.wvu.Cols" localSheetId="25" hidden="1">'Jul-22'!$X:$XFD</definedName>
    <definedName name="Z_5F6D01E3_9E6F_4D7F_980F_63899AF95899_.wvu.Cols" localSheetId="26" hidden="1">'Jun-22'!$X:$XFD</definedName>
    <definedName name="Z_5F6D01E3_9E6F_4D7F_980F_63899AF95899_.wvu.Cols" localSheetId="29" hidden="1">'Mar-22'!$X:$XFD</definedName>
    <definedName name="Z_5F6D01E3_9E6F_4D7F_980F_63899AF95899_.wvu.Cols" localSheetId="27" hidden="1">'May-22'!$X:$XFD</definedName>
    <definedName name="Z_5F6D01E3_9E6F_4D7F_980F_63899AF95899_.wvu.Cols" localSheetId="2" hidden="1">Notes!$S:$XFD</definedName>
    <definedName name="Z_5F6D01E3_9E6F_4D7F_980F_63899AF95899_.wvu.Cols" localSheetId="33" hidden="1">'Nov-21'!$S:$XFD</definedName>
    <definedName name="Z_5F6D01E3_9E6F_4D7F_980F_63899AF95899_.wvu.Cols" localSheetId="21" hidden="1">'Nov-22'!$X:$XFD</definedName>
    <definedName name="Z_5F6D01E3_9E6F_4D7F_980F_63899AF95899_.wvu.Cols" localSheetId="3" hidden="1">Occupancy_2023!$AF:$XFD</definedName>
    <definedName name="Z_5F6D01E3_9E6F_4D7F_980F_63899AF95899_.wvu.Cols" localSheetId="34" hidden="1">'Oct-21'!$S:$XFD</definedName>
    <definedName name="Z_5F6D01E3_9E6F_4D7F_980F_63899AF95899_.wvu.Cols" localSheetId="22" hidden="1">'Oct-22'!$X:$XFD</definedName>
    <definedName name="Z_5F6D01E3_9E6F_4D7F_980F_63899AF95899_.wvu.Cols" localSheetId="23" hidden="1">'Sep-22'!$X:$XFD</definedName>
    <definedName name="Z_5F6D01E3_9E6F_4D7F_980F_63899AF95899_.wvu.Cols" localSheetId="35"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Notes!$A$1:$CA$37</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8" hidden="1">'Apr-22'!$49:$1048576,'Apr-22'!$30:$48</definedName>
    <definedName name="Z_5F6D01E3_9E6F_4D7F_980F_63899AF95899_.wvu.Rows" localSheetId="32" hidden="1">'Dec-21'!$49:$1048576,'Dec-21'!$30:$48</definedName>
    <definedName name="Z_5F6D01E3_9E6F_4D7F_980F_63899AF95899_.wvu.Rows" localSheetId="1" hidden="1">Disclaimer!$45:$1048576,Disclaimer!$30:$44</definedName>
    <definedName name="Z_5F6D01E3_9E6F_4D7F_980F_63899AF95899_.wvu.Rows" localSheetId="30" hidden="1">'Feb-22'!$49:$1048576,'Feb-22'!$30:$48</definedName>
    <definedName name="Z_5F6D01E3_9E6F_4D7F_980F_63899AF95899_.wvu.Rows" localSheetId="31" hidden="1">'Jan-22'!$49:$1048576,'Jan-22'!$30:$48</definedName>
    <definedName name="Z_5F6D01E3_9E6F_4D7F_980F_63899AF95899_.wvu.Rows" localSheetId="26" hidden="1">'Jun-22'!$49:$1048576,'Jun-22'!$30:$48</definedName>
    <definedName name="Z_5F6D01E3_9E6F_4D7F_980F_63899AF95899_.wvu.Rows" localSheetId="29" hidden="1">'Mar-22'!$49:$1048576,'Mar-22'!$30:$48</definedName>
    <definedName name="Z_5F6D01E3_9E6F_4D7F_980F_63899AF95899_.wvu.Rows" localSheetId="27" hidden="1">'May-22'!$49:$1048576,'May-22'!$30:$48</definedName>
    <definedName name="Z_5F6D01E3_9E6F_4D7F_980F_63899AF95899_.wvu.Rows" localSheetId="2" hidden="1">Notes!$47:$1048576,Notes!$29:$46</definedName>
    <definedName name="Z_5F6D01E3_9E6F_4D7F_980F_63899AF95899_.wvu.Rows" localSheetId="33" hidden="1">'Nov-21'!$49:$1048576,'Nov-21'!$30:$48</definedName>
    <definedName name="Z_5F6D01E3_9E6F_4D7F_980F_63899AF95899_.wvu.Rows" localSheetId="34" hidden="1">'Oct-21'!$49:$1048576,'Oct-21'!$30:$48</definedName>
    <definedName name="Z_5F6D01E3_9E6F_4D7F_980F_63899AF95899_.wvu.Rows" localSheetId="35"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2" i="46" l="1"/>
  <c r="R50" i="46"/>
  <c r="R49" i="46"/>
  <c r="R47" i="46"/>
  <c r="R46" i="46"/>
  <c r="R44" i="46"/>
  <c r="R43" i="46"/>
  <c r="R41" i="46"/>
  <c r="R40" i="46"/>
  <c r="R38" i="46"/>
  <c r="R37" i="46"/>
  <c r="R50" i="45"/>
  <c r="R49" i="45"/>
  <c r="R47" i="45"/>
  <c r="R46" i="45"/>
  <c r="R44" i="45"/>
  <c r="R43" i="45"/>
  <c r="R41" i="45"/>
  <c r="R40" i="45"/>
  <c r="R38" i="45"/>
  <c r="R37" i="45"/>
  <c r="O37" i="44"/>
  <c r="V50" i="46" l="1"/>
  <c r="V49" i="46"/>
  <c r="V47" i="46"/>
  <c r="V46" i="46"/>
  <c r="V44" i="46"/>
  <c r="V43" i="46"/>
  <c r="V41" i="46"/>
  <c r="V40" i="46"/>
  <c r="V38" i="46"/>
  <c r="V37" i="46"/>
  <c r="T50" i="46" l="1"/>
  <c r="T49" i="46"/>
  <c r="T47" i="46"/>
  <c r="T46" i="46"/>
  <c r="T44" i="46"/>
  <c r="T43" i="46"/>
  <c r="T41" i="46"/>
  <c r="T38" i="46"/>
  <c r="T37" i="46"/>
  <c r="S50" i="46"/>
  <c r="S49" i="46"/>
  <c r="S47" i="46"/>
  <c r="S46" i="46"/>
  <c r="S44" i="46"/>
  <c r="S43" i="46"/>
  <c r="S41" i="46"/>
  <c r="S40" i="46"/>
  <c r="S38" i="46"/>
  <c r="S37" i="46"/>
  <c r="U37" i="46"/>
  <c r="S50" i="45"/>
  <c r="S49" i="45"/>
  <c r="S47" i="45"/>
  <c r="S46" i="45"/>
  <c r="S44" i="45"/>
  <c r="S43" i="45"/>
  <c r="S41" i="45"/>
  <c r="S40" i="45"/>
  <c r="S38" i="45"/>
  <c r="S37" i="45"/>
  <c r="T50" i="45"/>
  <c r="T49" i="45"/>
  <c r="T47" i="45"/>
  <c r="T46" i="45"/>
  <c r="T44" i="45"/>
  <c r="T43" i="45"/>
  <c r="T41" i="45"/>
  <c r="T38" i="45"/>
  <c r="T37" i="45"/>
  <c r="U50" i="45"/>
  <c r="U49" i="45"/>
  <c r="U47" i="45"/>
  <c r="U46" i="45"/>
  <c r="U44" i="45"/>
  <c r="U43" i="45"/>
  <c r="U41" i="45"/>
  <c r="U40" i="45"/>
  <c r="U38" i="45"/>
  <c r="U37" i="45"/>
  <c r="V50" i="45"/>
  <c r="V49" i="45"/>
  <c r="V47" i="45"/>
  <c r="V46" i="45"/>
  <c r="V44" i="45"/>
  <c r="V43" i="45"/>
  <c r="V41" i="45"/>
  <c r="V40" i="45"/>
  <c r="V38" i="45"/>
  <c r="V37" i="45"/>
  <c r="U50" i="46"/>
  <c r="U49" i="46"/>
  <c r="U47" i="46"/>
  <c r="U46" i="46"/>
  <c r="U44" i="46"/>
  <c r="U43" i="46"/>
  <c r="U41" i="46"/>
  <c r="U40" i="46"/>
  <c r="U38" i="46"/>
  <c r="V26" i="46"/>
  <c r="U26" i="46"/>
  <c r="T26" i="46"/>
  <c r="S26" i="46"/>
  <c r="R26" i="46"/>
  <c r="Q26" i="46"/>
  <c r="V25" i="46"/>
  <c r="U25" i="46"/>
  <c r="T25" i="46"/>
  <c r="S25" i="46"/>
  <c r="R25" i="46"/>
  <c r="Q25" i="46"/>
  <c r="V23" i="46"/>
  <c r="U23" i="46"/>
  <c r="T23" i="46"/>
  <c r="S23" i="46"/>
  <c r="R23" i="46"/>
  <c r="Q23" i="46"/>
  <c r="V22" i="46"/>
  <c r="U22" i="46"/>
  <c r="T22" i="46"/>
  <c r="S22" i="46"/>
  <c r="R22" i="46"/>
  <c r="Q22" i="46"/>
  <c r="V20" i="46"/>
  <c r="U20" i="46"/>
  <c r="T20" i="46"/>
  <c r="S20" i="46"/>
  <c r="R20" i="46"/>
  <c r="Q20" i="46"/>
  <c r="V19" i="46"/>
  <c r="U19" i="46"/>
  <c r="T19" i="46"/>
  <c r="S19" i="46"/>
  <c r="R19" i="46"/>
  <c r="Q19" i="46"/>
  <c r="W19" i="46" s="1"/>
  <c r="V17" i="46"/>
  <c r="U17" i="46"/>
  <c r="T17" i="46"/>
  <c r="S17" i="46"/>
  <c r="R17" i="46"/>
  <c r="Q17" i="46"/>
  <c r="V16" i="46"/>
  <c r="U16" i="46"/>
  <c r="T16" i="46"/>
  <c r="S16" i="46"/>
  <c r="R16" i="46"/>
  <c r="Q16" i="46"/>
  <c r="V14" i="46"/>
  <c r="U14" i="46"/>
  <c r="T14" i="46"/>
  <c r="S14" i="46"/>
  <c r="R14" i="46"/>
  <c r="V13" i="46"/>
  <c r="U13" i="46"/>
  <c r="T13" i="46"/>
  <c r="S13" i="46"/>
  <c r="R13" i="46"/>
  <c r="Q14" i="46"/>
  <c r="Q13" i="46"/>
  <c r="AF52" i="46"/>
  <c r="AE52" i="46"/>
  <c r="AD52" i="46"/>
  <c r="AF51" i="46"/>
  <c r="AE51" i="46"/>
  <c r="AD51" i="46"/>
  <c r="J50" i="46"/>
  <c r="I50" i="46"/>
  <c r="F49" i="46"/>
  <c r="J47" i="46"/>
  <c r="I47" i="46"/>
  <c r="H46" i="46"/>
  <c r="K44" i="46"/>
  <c r="I43" i="46"/>
  <c r="F43" i="46"/>
  <c r="N43" i="46" s="1"/>
  <c r="K41" i="46"/>
  <c r="F41" i="46"/>
  <c r="I40" i="46"/>
  <c r="H40" i="46"/>
  <c r="AC52" i="46"/>
  <c r="AC51" i="46"/>
  <c r="J37" i="46"/>
  <c r="Q33" i="46"/>
  <c r="K50" i="46"/>
  <c r="H50" i="46"/>
  <c r="G50" i="46"/>
  <c r="N26" i="46"/>
  <c r="P25" i="46"/>
  <c r="K49" i="46"/>
  <c r="J49" i="46"/>
  <c r="G49" i="46"/>
  <c r="O25" i="46"/>
  <c r="L23" i="46"/>
  <c r="H47" i="46"/>
  <c r="O22" i="46"/>
  <c r="N22" i="46"/>
  <c r="K46" i="46"/>
  <c r="L20" i="46"/>
  <c r="H44" i="46"/>
  <c r="G44" i="46"/>
  <c r="P20" i="46"/>
  <c r="O19" i="46"/>
  <c r="M19" i="46"/>
  <c r="L19" i="46"/>
  <c r="K43" i="46"/>
  <c r="J43" i="46"/>
  <c r="P19" i="46"/>
  <c r="AE28" i="46"/>
  <c r="P17" i="46"/>
  <c r="O17" i="46"/>
  <c r="J41" i="46"/>
  <c r="I41" i="46"/>
  <c r="G28" i="46"/>
  <c r="N17" i="46"/>
  <c r="AC27" i="46"/>
  <c r="M16" i="46"/>
  <c r="G40" i="46"/>
  <c r="AF28" i="46"/>
  <c r="AD28" i="46"/>
  <c r="AC28" i="46"/>
  <c r="K38" i="46"/>
  <c r="J38" i="46"/>
  <c r="G38" i="46"/>
  <c r="N14" i="46"/>
  <c r="AF27" i="46"/>
  <c r="AE27" i="46"/>
  <c r="AD27" i="46"/>
  <c r="P13" i="46"/>
  <c r="G37" i="46"/>
  <c r="O13" i="46"/>
  <c r="Q9" i="46"/>
  <c r="F9" i="46"/>
  <c r="F33" i="46" s="1"/>
  <c r="AF52" i="45"/>
  <c r="AE52" i="45"/>
  <c r="AD52" i="45"/>
  <c r="AF51" i="45"/>
  <c r="AE51" i="45"/>
  <c r="AD51" i="45"/>
  <c r="J50" i="45"/>
  <c r="G50" i="45"/>
  <c r="F49" i="45"/>
  <c r="J47" i="45"/>
  <c r="I47" i="45"/>
  <c r="K46" i="45"/>
  <c r="H46" i="45"/>
  <c r="K44" i="45"/>
  <c r="H44" i="45"/>
  <c r="F44" i="45"/>
  <c r="M44" i="45" s="1"/>
  <c r="J43" i="45"/>
  <c r="I43" i="45"/>
  <c r="F43" i="45"/>
  <c r="F41" i="45"/>
  <c r="I40" i="45"/>
  <c r="H40" i="45"/>
  <c r="AC51" i="45"/>
  <c r="J37" i="45"/>
  <c r="F37" i="45"/>
  <c r="Q33" i="45"/>
  <c r="J27" i="45"/>
  <c r="V26" i="45"/>
  <c r="U26" i="45"/>
  <c r="K50" i="45"/>
  <c r="T26" i="45"/>
  <c r="R26" i="45"/>
  <c r="M26" i="45"/>
  <c r="R25" i="45"/>
  <c r="Q25" i="45"/>
  <c r="P25" i="45"/>
  <c r="L25" i="45"/>
  <c r="J49" i="45"/>
  <c r="I49" i="45"/>
  <c r="H49" i="45"/>
  <c r="G49" i="45"/>
  <c r="O25" i="45"/>
  <c r="V23" i="45"/>
  <c r="U23" i="45"/>
  <c r="T23" i="45"/>
  <c r="S23" i="45"/>
  <c r="N23" i="45"/>
  <c r="K47" i="45"/>
  <c r="H47" i="45"/>
  <c r="L23" i="45"/>
  <c r="AD27" i="45"/>
  <c r="V22" i="45"/>
  <c r="O22" i="45"/>
  <c r="N22" i="45"/>
  <c r="S22" i="45"/>
  <c r="G46" i="45"/>
  <c r="S20" i="45"/>
  <c r="R20" i="45"/>
  <c r="Q20" i="45"/>
  <c r="M20" i="45"/>
  <c r="L20" i="45"/>
  <c r="V20" i="45"/>
  <c r="O20" i="45"/>
  <c r="I44" i="45"/>
  <c r="G44" i="45"/>
  <c r="P20" i="45"/>
  <c r="V19" i="45"/>
  <c r="U19" i="45"/>
  <c r="T19" i="45"/>
  <c r="P19" i="45"/>
  <c r="O19" i="45"/>
  <c r="M19" i="45"/>
  <c r="L19" i="45"/>
  <c r="K43" i="45"/>
  <c r="Q19" i="45"/>
  <c r="AE28" i="45"/>
  <c r="Q17" i="45"/>
  <c r="P17" i="45"/>
  <c r="V17" i="45"/>
  <c r="AA17" i="45" s="1"/>
  <c r="O17" i="45"/>
  <c r="I41" i="45"/>
  <c r="G28" i="45"/>
  <c r="N17" i="45"/>
  <c r="AC27" i="45"/>
  <c r="U16" i="45"/>
  <c r="T16" i="45"/>
  <c r="S16" i="45"/>
  <c r="R16" i="45"/>
  <c r="M16" i="45"/>
  <c r="K40" i="45"/>
  <c r="J40" i="45"/>
  <c r="G40" i="45"/>
  <c r="N16" i="45"/>
  <c r="AF28" i="45"/>
  <c r="AD28" i="45"/>
  <c r="V14" i="45"/>
  <c r="U14" i="45"/>
  <c r="K38" i="45"/>
  <c r="J38" i="45"/>
  <c r="S14" i="45"/>
  <c r="R14" i="45"/>
  <c r="N14" i="45"/>
  <c r="R13" i="45"/>
  <c r="Q13" i="45"/>
  <c r="L13" i="45"/>
  <c r="V13" i="45"/>
  <c r="U13" i="45"/>
  <c r="S13" i="45"/>
  <c r="G37" i="45"/>
  <c r="O13" i="45"/>
  <c r="F9" i="45"/>
  <c r="Q26" i="44"/>
  <c r="O26" i="44"/>
  <c r="Q23" i="44"/>
  <c r="P22" i="44"/>
  <c r="S20" i="44"/>
  <c r="R19" i="44"/>
  <c r="P19" i="44"/>
  <c r="O17" i="44"/>
  <c r="R16" i="44"/>
  <c r="Q14" i="44"/>
  <c r="AA52" i="44"/>
  <c r="Z52" i="44"/>
  <c r="Y52" i="44"/>
  <c r="AA51" i="44"/>
  <c r="Z51" i="44"/>
  <c r="Y51" i="44"/>
  <c r="X51" i="44"/>
  <c r="J50" i="44"/>
  <c r="S50" i="44" s="1"/>
  <c r="F47" i="44"/>
  <c r="O47" i="44" s="1"/>
  <c r="X52" i="44"/>
  <c r="F38" i="44"/>
  <c r="O38" i="44" s="1"/>
  <c r="O33" i="44"/>
  <c r="S26" i="44"/>
  <c r="M26" i="44"/>
  <c r="H50" i="44"/>
  <c r="Q50" i="44" s="1"/>
  <c r="G50" i="44"/>
  <c r="P50" i="44" s="1"/>
  <c r="N26" i="44"/>
  <c r="M25" i="44"/>
  <c r="J49" i="44"/>
  <c r="S49" i="44" s="1"/>
  <c r="R25" i="44"/>
  <c r="H49" i="44"/>
  <c r="Q49" i="44" s="1"/>
  <c r="K25" i="44"/>
  <c r="L25" i="44"/>
  <c r="M23" i="44"/>
  <c r="S23" i="44"/>
  <c r="R23" i="44"/>
  <c r="H47" i="44"/>
  <c r="Q47" i="44" s="1"/>
  <c r="G47" i="44"/>
  <c r="P47" i="44" s="1"/>
  <c r="O23" i="44"/>
  <c r="S22" i="44"/>
  <c r="I46" i="44"/>
  <c r="R46" i="44" s="1"/>
  <c r="L22" i="44"/>
  <c r="K22" i="44"/>
  <c r="J44" i="44"/>
  <c r="S44" i="44" s="1"/>
  <c r="M20" i="44"/>
  <c r="H44" i="44"/>
  <c r="Q44" i="44" s="1"/>
  <c r="G44" i="44"/>
  <c r="P44" i="44" s="1"/>
  <c r="N20" i="44"/>
  <c r="M19" i="44"/>
  <c r="J43" i="44"/>
  <c r="S43" i="44" s="1"/>
  <c r="I43" i="44"/>
  <c r="R43" i="44" s="1"/>
  <c r="Q19" i="44"/>
  <c r="K19" i="44"/>
  <c r="F43" i="44"/>
  <c r="O43" i="44" s="1"/>
  <c r="AA28" i="44"/>
  <c r="K17" i="44"/>
  <c r="S17" i="44"/>
  <c r="I41" i="44"/>
  <c r="R41" i="44" s="1"/>
  <c r="Q17" i="44"/>
  <c r="G41" i="44"/>
  <c r="P41" i="44" s="1"/>
  <c r="F41" i="44"/>
  <c r="O41" i="44" s="1"/>
  <c r="Y27" i="44"/>
  <c r="J40" i="44"/>
  <c r="S40" i="44" s="1"/>
  <c r="I40" i="44"/>
  <c r="R40" i="44" s="1"/>
  <c r="H40" i="44"/>
  <c r="P16" i="44"/>
  <c r="K16" i="44"/>
  <c r="Z28" i="44"/>
  <c r="Y28" i="44"/>
  <c r="X28" i="44"/>
  <c r="J28" i="44"/>
  <c r="R14" i="44"/>
  <c r="H28" i="44"/>
  <c r="G38" i="44"/>
  <c r="P38" i="44" s="1"/>
  <c r="O14" i="44"/>
  <c r="AA27" i="44"/>
  <c r="Z27" i="44"/>
  <c r="X27" i="44"/>
  <c r="M13" i="44"/>
  <c r="J37" i="44"/>
  <c r="S37" i="44" s="1"/>
  <c r="I37" i="44"/>
  <c r="R37" i="44" s="1"/>
  <c r="G27" i="44"/>
  <c r="O9" i="44"/>
  <c r="F9" i="44"/>
  <c r="F33" i="44" s="1"/>
  <c r="S26" i="43"/>
  <c r="R26" i="43"/>
  <c r="Q26" i="43"/>
  <c r="P26" i="43"/>
  <c r="O26" i="43"/>
  <c r="S25" i="43"/>
  <c r="R25" i="43"/>
  <c r="Q25" i="43"/>
  <c r="P25" i="43"/>
  <c r="O25" i="43"/>
  <c r="S23" i="43"/>
  <c r="R23" i="43"/>
  <c r="Q23" i="43"/>
  <c r="P23" i="43"/>
  <c r="O23" i="43"/>
  <c r="S22" i="43"/>
  <c r="W22" i="43" s="1"/>
  <c r="R22" i="43"/>
  <c r="Q22" i="43"/>
  <c r="P22" i="43"/>
  <c r="O22" i="43"/>
  <c r="S20" i="43"/>
  <c r="R20" i="43"/>
  <c r="Q20" i="43"/>
  <c r="P20" i="43"/>
  <c r="O20" i="43"/>
  <c r="S19" i="43"/>
  <c r="R19" i="43"/>
  <c r="Q19" i="43"/>
  <c r="P19" i="43"/>
  <c r="O19" i="43"/>
  <c r="S17" i="43"/>
  <c r="R17" i="43"/>
  <c r="Q17" i="43"/>
  <c r="P17" i="43"/>
  <c r="O17" i="43"/>
  <c r="S16" i="43"/>
  <c r="R16" i="43"/>
  <c r="P16" i="43"/>
  <c r="O16" i="43"/>
  <c r="W16" i="43" s="1"/>
  <c r="S14" i="43"/>
  <c r="R14" i="43"/>
  <c r="Q14" i="43"/>
  <c r="P14" i="43"/>
  <c r="O14" i="43"/>
  <c r="S13" i="43"/>
  <c r="R13" i="43"/>
  <c r="Q13" i="43"/>
  <c r="P13" i="43"/>
  <c r="O13" i="43"/>
  <c r="P50" i="43"/>
  <c r="S49" i="43"/>
  <c r="S40" i="43"/>
  <c r="P38" i="43"/>
  <c r="S37" i="43"/>
  <c r="AA52" i="43"/>
  <c r="Z52" i="43"/>
  <c r="Y52" i="43"/>
  <c r="AA51" i="43"/>
  <c r="Z51" i="43"/>
  <c r="Y51" i="43"/>
  <c r="X51" i="43"/>
  <c r="F49" i="43"/>
  <c r="O49" i="43" s="1"/>
  <c r="H47" i="43"/>
  <c r="Q47" i="43" s="1"/>
  <c r="J46" i="43"/>
  <c r="S46" i="43" s="1"/>
  <c r="G43" i="43"/>
  <c r="P43" i="43" s="1"/>
  <c r="J41" i="43"/>
  <c r="S41" i="43" s="1"/>
  <c r="X52" i="43"/>
  <c r="H38" i="43"/>
  <c r="Q38" i="43" s="1"/>
  <c r="O33" i="43"/>
  <c r="J50" i="43"/>
  <c r="S50" i="43" s="1"/>
  <c r="M26" i="43"/>
  <c r="H50" i="43"/>
  <c r="Q50" i="43" s="1"/>
  <c r="G50" i="43"/>
  <c r="N26" i="43"/>
  <c r="M25" i="43"/>
  <c r="J49" i="43"/>
  <c r="K25" i="43"/>
  <c r="L25" i="43"/>
  <c r="M23" i="43"/>
  <c r="K23" i="43"/>
  <c r="J47" i="43"/>
  <c r="S47" i="43" s="1"/>
  <c r="G47" i="43"/>
  <c r="P47" i="43" s="1"/>
  <c r="F47" i="43"/>
  <c r="O47" i="43" s="1"/>
  <c r="K22" i="43"/>
  <c r="I46" i="43"/>
  <c r="R46" i="43" s="1"/>
  <c r="H46" i="43"/>
  <c r="Q46" i="43" s="1"/>
  <c r="N22" i="43"/>
  <c r="J44" i="43"/>
  <c r="S44" i="43" s="1"/>
  <c r="M20" i="43"/>
  <c r="H44" i="43"/>
  <c r="Q44" i="43" s="1"/>
  <c r="G44" i="43"/>
  <c r="P44" i="43" s="1"/>
  <c r="N20" i="43"/>
  <c r="M19" i="43"/>
  <c r="J43" i="43"/>
  <c r="S43" i="43" s="1"/>
  <c r="U19" i="43"/>
  <c r="K19" i="43"/>
  <c r="F43" i="43"/>
  <c r="O43" i="43" s="1"/>
  <c r="AA28" i="43"/>
  <c r="M17" i="43"/>
  <c r="K17" i="43"/>
  <c r="I41" i="43"/>
  <c r="R41" i="43" s="1"/>
  <c r="H41" i="43"/>
  <c r="Q41" i="43" s="1"/>
  <c r="G41" i="43"/>
  <c r="P41" i="43" s="1"/>
  <c r="F41" i="43"/>
  <c r="O41" i="43" s="1"/>
  <c r="Y27" i="43"/>
  <c r="K16" i="43"/>
  <c r="J40" i="43"/>
  <c r="I40" i="43"/>
  <c r="R40" i="43" s="1"/>
  <c r="H40" i="43"/>
  <c r="N16" i="43"/>
  <c r="Z28" i="43"/>
  <c r="Y28" i="43"/>
  <c r="X28" i="43"/>
  <c r="J28" i="43"/>
  <c r="I28" i="43"/>
  <c r="H28" i="43"/>
  <c r="G38" i="43"/>
  <c r="N14" i="43"/>
  <c r="AA27" i="43"/>
  <c r="Z27" i="43"/>
  <c r="X27" i="43"/>
  <c r="M13" i="43"/>
  <c r="J37" i="43"/>
  <c r="I37" i="43"/>
  <c r="R37" i="43" s="1"/>
  <c r="H27" i="43"/>
  <c r="G27" i="43"/>
  <c r="L13" i="43"/>
  <c r="O9" i="43"/>
  <c r="F9" i="43"/>
  <c r="F33" i="43" s="1"/>
  <c r="O24" i="38"/>
  <c r="X13" i="46" l="1"/>
  <c r="K37" i="46"/>
  <c r="AB27" i="46"/>
  <c r="AB28" i="46"/>
  <c r="G46" i="46"/>
  <c r="S27" i="46"/>
  <c r="H49" i="46"/>
  <c r="X49" i="46" s="1"/>
  <c r="O43" i="46"/>
  <c r="Z13" i="46"/>
  <c r="K40" i="46"/>
  <c r="AA40" i="46" s="1"/>
  <c r="J44" i="46"/>
  <c r="Z44" i="46" s="1"/>
  <c r="Z20" i="46"/>
  <c r="O16" i="46"/>
  <c r="J40" i="46"/>
  <c r="Z40" i="46" s="1"/>
  <c r="I49" i="46"/>
  <c r="Y49" i="46" s="1"/>
  <c r="Y25" i="46"/>
  <c r="K52" i="46"/>
  <c r="M14" i="46"/>
  <c r="AA23" i="46"/>
  <c r="K47" i="46"/>
  <c r="I44" i="46"/>
  <c r="Y20" i="46"/>
  <c r="M26" i="46"/>
  <c r="H37" i="46"/>
  <c r="H27" i="46"/>
  <c r="M13" i="46"/>
  <c r="F28" i="46"/>
  <c r="L14" i="46"/>
  <c r="P14" i="46"/>
  <c r="O14" i="46"/>
  <c r="F38" i="46"/>
  <c r="Y16" i="46"/>
  <c r="X16" i="46"/>
  <c r="W16" i="46"/>
  <c r="W20" i="46"/>
  <c r="AA20" i="46"/>
  <c r="W25" i="46"/>
  <c r="J27" i="46"/>
  <c r="N41" i="46"/>
  <c r="L17" i="46"/>
  <c r="G41" i="46"/>
  <c r="Z23" i="46"/>
  <c r="Y23" i="46"/>
  <c r="X23" i="46"/>
  <c r="W23" i="46"/>
  <c r="L26" i="46"/>
  <c r="P26" i="46"/>
  <c r="F50" i="46"/>
  <c r="O26" i="46"/>
  <c r="K27" i="46"/>
  <c r="I37" i="46"/>
  <c r="I27" i="46"/>
  <c r="X40" i="46"/>
  <c r="AA19" i="46"/>
  <c r="AA13" i="46"/>
  <c r="AA16" i="46"/>
  <c r="H41" i="46"/>
  <c r="AA44" i="46"/>
  <c r="Y44" i="46"/>
  <c r="X44" i="46"/>
  <c r="M22" i="46"/>
  <c r="Q27" i="46"/>
  <c r="L22" i="46"/>
  <c r="P22" i="46"/>
  <c r="F46" i="46"/>
  <c r="Z49" i="46"/>
  <c r="AA49" i="46"/>
  <c r="X25" i="46"/>
  <c r="AA50" i="46"/>
  <c r="Z50" i="46"/>
  <c r="Y50" i="46"/>
  <c r="X50" i="46"/>
  <c r="M49" i="46"/>
  <c r="H28" i="46"/>
  <c r="G43" i="46"/>
  <c r="W13" i="46"/>
  <c r="L16" i="46"/>
  <c r="N19" i="46"/>
  <c r="X20" i="46"/>
  <c r="M23" i="46"/>
  <c r="I28" i="46"/>
  <c r="M41" i="46"/>
  <c r="H43" i="46"/>
  <c r="P43" i="46"/>
  <c r="O49" i="46"/>
  <c r="L13" i="46"/>
  <c r="N16" i="46"/>
  <c r="X19" i="46"/>
  <c r="M20" i="46"/>
  <c r="O23" i="46"/>
  <c r="L25" i="46"/>
  <c r="F27" i="46"/>
  <c r="K28" i="46"/>
  <c r="F37" i="46"/>
  <c r="I38" i="46"/>
  <c r="O41" i="46"/>
  <c r="F44" i="46"/>
  <c r="I46" i="46"/>
  <c r="Y19" i="46"/>
  <c r="N20" i="46"/>
  <c r="P23" i="46"/>
  <c r="M25" i="46"/>
  <c r="Z25" i="46"/>
  <c r="G27" i="46"/>
  <c r="P41" i="46"/>
  <c r="J46" i="46"/>
  <c r="F47" i="46"/>
  <c r="N23" i="46"/>
  <c r="H38" i="46"/>
  <c r="N13" i="46"/>
  <c r="P16" i="46"/>
  <c r="M17" i="46"/>
  <c r="U28" i="46"/>
  <c r="Z19" i="46"/>
  <c r="O20" i="46"/>
  <c r="N25" i="46"/>
  <c r="AA25" i="46"/>
  <c r="F40" i="46"/>
  <c r="L43" i="46"/>
  <c r="G47" i="46"/>
  <c r="J28" i="46"/>
  <c r="P49" i="46"/>
  <c r="L49" i="46"/>
  <c r="AA50" i="45"/>
  <c r="Z40" i="45"/>
  <c r="P44" i="45"/>
  <c r="X13" i="45"/>
  <c r="X49" i="45"/>
  <c r="M49" i="45"/>
  <c r="T20" i="45"/>
  <c r="Y20" i="45" s="1"/>
  <c r="T14" i="45"/>
  <c r="I28" i="45"/>
  <c r="U20" i="45"/>
  <c r="Z20" i="45" s="1"/>
  <c r="M22" i="45"/>
  <c r="L22" i="45"/>
  <c r="P22" i="45"/>
  <c r="F46" i="45"/>
  <c r="Q22" i="45"/>
  <c r="Y49" i="45"/>
  <c r="K27" i="45"/>
  <c r="P43" i="45"/>
  <c r="O43" i="45"/>
  <c r="Z49" i="45"/>
  <c r="W13" i="45"/>
  <c r="Z13" i="45"/>
  <c r="U52" i="45"/>
  <c r="X40" i="45"/>
  <c r="AA40" i="45"/>
  <c r="R19" i="45"/>
  <c r="W19" i="45" s="1"/>
  <c r="G43" i="45"/>
  <c r="R22" i="45"/>
  <c r="S25" i="45"/>
  <c r="J44" i="45"/>
  <c r="Q16" i="45"/>
  <c r="P16" i="45"/>
  <c r="F40" i="45"/>
  <c r="O16" i="45"/>
  <c r="L16" i="45"/>
  <c r="M17" i="45"/>
  <c r="H41" i="45"/>
  <c r="AA13" i="45"/>
  <c r="Q9" i="45"/>
  <c r="F33" i="45"/>
  <c r="AB27" i="45"/>
  <c r="V28" i="45"/>
  <c r="AA19" i="45"/>
  <c r="Z19" i="45"/>
  <c r="Y19" i="45"/>
  <c r="S19" i="45"/>
  <c r="X19" i="45" s="1"/>
  <c r="H43" i="45"/>
  <c r="T25" i="45"/>
  <c r="Y25" i="45" s="1"/>
  <c r="N26" i="45"/>
  <c r="O37" i="45"/>
  <c r="L37" i="45"/>
  <c r="I50" i="45"/>
  <c r="M14" i="45"/>
  <c r="T22" i="45"/>
  <c r="I46" i="45"/>
  <c r="Q23" i="45"/>
  <c r="F47" i="45"/>
  <c r="P23" i="45"/>
  <c r="M23" i="45"/>
  <c r="O23" i="45"/>
  <c r="X25" i="45"/>
  <c r="L26" i="45"/>
  <c r="F50" i="45"/>
  <c r="O26" i="45"/>
  <c r="P26" i="45"/>
  <c r="K41" i="45"/>
  <c r="V52" i="45" s="1"/>
  <c r="N43" i="45"/>
  <c r="L49" i="45"/>
  <c r="P13" i="45"/>
  <c r="J41" i="45"/>
  <c r="U17" i="45"/>
  <c r="Z17" i="45" s="1"/>
  <c r="AC52" i="45"/>
  <c r="M41" i="45"/>
  <c r="H37" i="45"/>
  <c r="H27" i="45"/>
  <c r="AE27" i="45"/>
  <c r="AB28" i="45"/>
  <c r="I37" i="45"/>
  <c r="I27" i="45"/>
  <c r="T13" i="45"/>
  <c r="AF27" i="45"/>
  <c r="AC28" i="45"/>
  <c r="V16" i="45"/>
  <c r="X20" i="45"/>
  <c r="W20" i="45"/>
  <c r="AA20" i="45"/>
  <c r="U22" i="45"/>
  <c r="J46" i="45"/>
  <c r="R23" i="45"/>
  <c r="G47" i="45"/>
  <c r="K49" i="45"/>
  <c r="V25" i="45"/>
  <c r="AA25" i="45" s="1"/>
  <c r="Q26" i="45"/>
  <c r="H28" i="45"/>
  <c r="K37" i="45"/>
  <c r="P37" i="45" s="1"/>
  <c r="H38" i="45"/>
  <c r="N41" i="45"/>
  <c r="F28" i="45"/>
  <c r="L14" i="45"/>
  <c r="O14" i="45"/>
  <c r="F38" i="45"/>
  <c r="P14" i="45"/>
  <c r="L17" i="45"/>
  <c r="G41" i="45"/>
  <c r="R17" i="45"/>
  <c r="W17" i="45" s="1"/>
  <c r="AA44" i="45"/>
  <c r="Z44" i="45"/>
  <c r="Y44" i="45"/>
  <c r="X44" i="45"/>
  <c r="H50" i="45"/>
  <c r="S26" i="45"/>
  <c r="J28" i="45"/>
  <c r="I38" i="45"/>
  <c r="Z50" i="45"/>
  <c r="Y50" i="45"/>
  <c r="X50" i="45"/>
  <c r="Q14" i="45"/>
  <c r="S17" i="45"/>
  <c r="X17" i="45" s="1"/>
  <c r="F27" i="45"/>
  <c r="K28" i="45"/>
  <c r="W25" i="45"/>
  <c r="N49" i="45"/>
  <c r="N19" i="45"/>
  <c r="G38" i="45"/>
  <c r="L44" i="45"/>
  <c r="O49" i="45"/>
  <c r="N44" i="45"/>
  <c r="M13" i="45"/>
  <c r="T17" i="45"/>
  <c r="Y17" i="45" s="1"/>
  <c r="N20" i="45"/>
  <c r="M25" i="45"/>
  <c r="U25" i="45"/>
  <c r="U27" i="45" s="1"/>
  <c r="G27" i="45"/>
  <c r="O44" i="45"/>
  <c r="N13" i="45"/>
  <c r="N25" i="45"/>
  <c r="H46" i="44"/>
  <c r="Q46" i="44" s="1"/>
  <c r="M17" i="44"/>
  <c r="K23" i="44"/>
  <c r="H38" i="44"/>
  <c r="J46" i="44"/>
  <c r="S46" i="44" s="1"/>
  <c r="P14" i="44"/>
  <c r="T14" i="44" s="1"/>
  <c r="S16" i="44"/>
  <c r="O22" i="44"/>
  <c r="T22" i="44" s="1"/>
  <c r="P26" i="44"/>
  <c r="J38" i="44"/>
  <c r="S38" i="44" s="1"/>
  <c r="L13" i="44"/>
  <c r="O13" i="44"/>
  <c r="P17" i="44"/>
  <c r="S19" i="44"/>
  <c r="Q22" i="44"/>
  <c r="O25" i="44"/>
  <c r="U25" i="44" s="1"/>
  <c r="R26" i="44"/>
  <c r="N14" i="44"/>
  <c r="N16" i="44"/>
  <c r="H41" i="44"/>
  <c r="Q41" i="44" s="1"/>
  <c r="J47" i="44"/>
  <c r="S47" i="44" s="1"/>
  <c r="W47" i="44" s="1"/>
  <c r="P13" i="44"/>
  <c r="S14" i="44"/>
  <c r="W14" i="44" s="1"/>
  <c r="O20" i="44"/>
  <c r="O28" i="44" s="1"/>
  <c r="R22" i="44"/>
  <c r="P25" i="44"/>
  <c r="H27" i="44"/>
  <c r="J41" i="44"/>
  <c r="S41" i="44" s="1"/>
  <c r="F49" i="44"/>
  <c r="O49" i="44" s="1"/>
  <c r="Q13" i="44"/>
  <c r="O16" i="44"/>
  <c r="W16" i="44" s="1"/>
  <c r="R17" i="44"/>
  <c r="P20" i="44"/>
  <c r="Q25" i="44"/>
  <c r="N22" i="44"/>
  <c r="G43" i="44"/>
  <c r="P43" i="44" s="1"/>
  <c r="R13" i="44"/>
  <c r="R27" i="44" s="1"/>
  <c r="Q20" i="44"/>
  <c r="Q28" i="44" s="1"/>
  <c r="M14" i="44"/>
  <c r="F50" i="44"/>
  <c r="O50" i="44" s="1"/>
  <c r="S13" i="44"/>
  <c r="O19" i="44"/>
  <c r="R20" i="44"/>
  <c r="P23" i="44"/>
  <c r="T23" i="44" s="1"/>
  <c r="S25" i="44"/>
  <c r="U19" i="44"/>
  <c r="N43" i="44"/>
  <c r="M43" i="44"/>
  <c r="K43" i="44"/>
  <c r="U47" i="44"/>
  <c r="T47" i="44"/>
  <c r="V14" i="44"/>
  <c r="S51" i="44"/>
  <c r="N41" i="44"/>
  <c r="M41" i="44"/>
  <c r="L41" i="44"/>
  <c r="K41" i="44"/>
  <c r="G52" i="44"/>
  <c r="P52" i="44"/>
  <c r="W23" i="44"/>
  <c r="V23" i="44"/>
  <c r="U23" i="44"/>
  <c r="J52" i="44"/>
  <c r="W26" i="44"/>
  <c r="I27" i="44"/>
  <c r="N13" i="44"/>
  <c r="L17" i="44"/>
  <c r="N19" i="44"/>
  <c r="V19" i="44"/>
  <c r="L23" i="44"/>
  <c r="N25" i="44"/>
  <c r="V25" i="44"/>
  <c r="T26" i="44"/>
  <c r="J27" i="44"/>
  <c r="I38" i="44"/>
  <c r="R38" i="44" s="1"/>
  <c r="F40" i="44"/>
  <c r="O40" i="44" s="1"/>
  <c r="H43" i="44"/>
  <c r="Q43" i="44" s="1"/>
  <c r="F44" i="44"/>
  <c r="O44" i="44" s="1"/>
  <c r="I47" i="44"/>
  <c r="G49" i="44"/>
  <c r="P49" i="44" s="1"/>
  <c r="W13" i="44"/>
  <c r="G40" i="44"/>
  <c r="P40" i="44" s="1"/>
  <c r="L16" i="44"/>
  <c r="N17" i="44"/>
  <c r="V20" i="44"/>
  <c r="N23" i="44"/>
  <c r="V26" i="44"/>
  <c r="F28" i="44"/>
  <c r="F37" i="44"/>
  <c r="K38" i="44"/>
  <c r="S52" i="44"/>
  <c r="K47" i="44"/>
  <c r="I49" i="44"/>
  <c r="R49" i="44" s="1"/>
  <c r="R51" i="44" s="1"/>
  <c r="K14" i="44"/>
  <c r="M16" i="44"/>
  <c r="K20" i="44"/>
  <c r="M22" i="44"/>
  <c r="K26" i="44"/>
  <c r="G28" i="44"/>
  <c r="G37" i="44"/>
  <c r="P37" i="44" s="1"/>
  <c r="L38" i="44"/>
  <c r="I44" i="44"/>
  <c r="R44" i="44" s="1"/>
  <c r="F46" i="44"/>
  <c r="O46" i="44" s="1"/>
  <c r="L47" i="44"/>
  <c r="L14" i="44"/>
  <c r="L20" i="44"/>
  <c r="L26" i="44"/>
  <c r="F27" i="44"/>
  <c r="H37" i="44"/>
  <c r="Q37" i="44" s="1"/>
  <c r="G46" i="44"/>
  <c r="P46" i="44" s="1"/>
  <c r="M47" i="44"/>
  <c r="I50" i="44"/>
  <c r="R50" i="44" s="1"/>
  <c r="K13" i="44"/>
  <c r="U26" i="44"/>
  <c r="I28" i="44"/>
  <c r="N38" i="44"/>
  <c r="U14" i="44"/>
  <c r="L19" i="44"/>
  <c r="S27" i="43"/>
  <c r="Q28" i="43"/>
  <c r="U25" i="43"/>
  <c r="J51" i="43"/>
  <c r="S51" i="43"/>
  <c r="G52" i="43"/>
  <c r="P52" i="43"/>
  <c r="N47" i="43"/>
  <c r="L47" i="43"/>
  <c r="K47" i="43"/>
  <c r="N43" i="43"/>
  <c r="K43" i="43"/>
  <c r="N41" i="43"/>
  <c r="M41" i="43"/>
  <c r="L41" i="43"/>
  <c r="K41" i="43"/>
  <c r="H52" i="43"/>
  <c r="I27" i="43"/>
  <c r="N13" i="43"/>
  <c r="L17" i="43"/>
  <c r="N19" i="43"/>
  <c r="V19" i="43"/>
  <c r="L23" i="43"/>
  <c r="N25" i="43"/>
  <c r="V25" i="43"/>
  <c r="J27" i="43"/>
  <c r="I38" i="43"/>
  <c r="R38" i="43" s="1"/>
  <c r="Q52" i="43"/>
  <c r="F40" i="43"/>
  <c r="O40" i="43" s="1"/>
  <c r="H43" i="43"/>
  <c r="Q43" i="43" s="1"/>
  <c r="F44" i="43"/>
  <c r="O44" i="43" s="1"/>
  <c r="I47" i="43"/>
  <c r="R47" i="43" s="1"/>
  <c r="G49" i="43"/>
  <c r="P49" i="43" s="1"/>
  <c r="N49" i="43"/>
  <c r="W13" i="43"/>
  <c r="W19" i="43"/>
  <c r="W25" i="43"/>
  <c r="J38" i="43"/>
  <c r="S38" i="43" s="1"/>
  <c r="G40" i="43"/>
  <c r="P40" i="43" s="1"/>
  <c r="I43" i="43"/>
  <c r="R43" i="43" s="1"/>
  <c r="H49" i="43"/>
  <c r="Q49" i="43" s="1"/>
  <c r="F50" i="43"/>
  <c r="O50" i="43" s="1"/>
  <c r="P27" i="43"/>
  <c r="R28" i="43"/>
  <c r="L16" i="43"/>
  <c r="T16" i="43"/>
  <c r="N17" i="43"/>
  <c r="T19" i="43"/>
  <c r="V20" i="43"/>
  <c r="L22" i="43"/>
  <c r="T22" i="43"/>
  <c r="N23" i="43"/>
  <c r="T25" i="43"/>
  <c r="V26" i="43"/>
  <c r="F28" i="43"/>
  <c r="F37" i="43"/>
  <c r="O37" i="43" s="1"/>
  <c r="I49" i="43"/>
  <c r="R49" i="43" s="1"/>
  <c r="K14" i="43"/>
  <c r="S28" i="43"/>
  <c r="M16" i="43"/>
  <c r="K20" i="43"/>
  <c r="W20" i="43"/>
  <c r="M22" i="43"/>
  <c r="U22" i="43"/>
  <c r="O28" i="43"/>
  <c r="K26" i="43"/>
  <c r="G28" i="43"/>
  <c r="G37" i="43"/>
  <c r="P37" i="43" s="1"/>
  <c r="I44" i="43"/>
  <c r="R44" i="43" s="1"/>
  <c r="F46" i="43"/>
  <c r="O46" i="43" s="1"/>
  <c r="R27" i="43"/>
  <c r="L14" i="43"/>
  <c r="T14" i="43"/>
  <c r="V16" i="43"/>
  <c r="L20" i="43"/>
  <c r="T20" i="43"/>
  <c r="V22" i="43"/>
  <c r="L26" i="43"/>
  <c r="T26" i="43"/>
  <c r="F27" i="43"/>
  <c r="H37" i="43"/>
  <c r="Q37" i="43" s="1"/>
  <c r="G46" i="43"/>
  <c r="P46" i="43" s="1"/>
  <c r="K49" i="43"/>
  <c r="I50" i="43"/>
  <c r="R50" i="43" s="1"/>
  <c r="W26" i="43"/>
  <c r="K13" i="43"/>
  <c r="M14" i="43"/>
  <c r="U14" i="43"/>
  <c r="U20" i="43"/>
  <c r="U26" i="43"/>
  <c r="O27" i="43"/>
  <c r="F38" i="43"/>
  <c r="O38" i="43" s="1"/>
  <c r="L49" i="43"/>
  <c r="L19" i="43"/>
  <c r="J51" i="46" l="1"/>
  <c r="S28" i="46"/>
  <c r="X27" i="46"/>
  <c r="I51" i="46"/>
  <c r="AA47" i="46"/>
  <c r="Z47" i="46"/>
  <c r="Y47" i="46"/>
  <c r="X47" i="46"/>
  <c r="M46" i="46"/>
  <c r="L46" i="46"/>
  <c r="P46" i="46"/>
  <c r="O46" i="46"/>
  <c r="N46" i="46"/>
  <c r="U27" i="46"/>
  <c r="Z27" i="46" s="1"/>
  <c r="Z16" i="46"/>
  <c r="T28" i="46"/>
  <c r="P47" i="46"/>
  <c r="O47" i="46"/>
  <c r="N47" i="46"/>
  <c r="M47" i="46"/>
  <c r="L47" i="46"/>
  <c r="M27" i="46"/>
  <c r="P27" i="46"/>
  <c r="O27" i="46"/>
  <c r="N27" i="46"/>
  <c r="L27" i="46"/>
  <c r="Z38" i="46"/>
  <c r="AA38" i="46"/>
  <c r="Y38" i="46"/>
  <c r="AA17" i="46"/>
  <c r="Z17" i="46"/>
  <c r="Y17" i="46"/>
  <c r="X17" i="46"/>
  <c r="W17" i="46"/>
  <c r="N28" i="46"/>
  <c r="M28" i="46"/>
  <c r="L28" i="46"/>
  <c r="P28" i="46"/>
  <c r="O28" i="46"/>
  <c r="P44" i="46"/>
  <c r="O44" i="46"/>
  <c r="N44" i="46"/>
  <c r="M44" i="46"/>
  <c r="L44" i="46"/>
  <c r="U51" i="46"/>
  <c r="R27" i="46"/>
  <c r="W27" i="46" s="1"/>
  <c r="P40" i="46"/>
  <c r="O40" i="46"/>
  <c r="N40" i="46"/>
  <c r="M40" i="46"/>
  <c r="L40" i="46"/>
  <c r="N49" i="46"/>
  <c r="AA26" i="46"/>
  <c r="X26" i="46"/>
  <c r="Z26" i="46"/>
  <c r="Y26" i="46"/>
  <c r="W26" i="46"/>
  <c r="L41" i="46"/>
  <c r="M38" i="46"/>
  <c r="L38" i="46"/>
  <c r="P38" i="46"/>
  <c r="O38" i="46"/>
  <c r="F52" i="46"/>
  <c r="N38" i="46"/>
  <c r="S51" i="46"/>
  <c r="H51" i="46"/>
  <c r="K51" i="46"/>
  <c r="V51" i="46"/>
  <c r="V27" i="46"/>
  <c r="AA27" i="46" s="1"/>
  <c r="P50" i="46"/>
  <c r="O50" i="46"/>
  <c r="N50" i="46"/>
  <c r="M50" i="46"/>
  <c r="L50" i="46"/>
  <c r="S52" i="46"/>
  <c r="H52" i="46"/>
  <c r="M37" i="46"/>
  <c r="P37" i="46"/>
  <c r="O37" i="46"/>
  <c r="N37" i="46"/>
  <c r="L37" i="46"/>
  <c r="F51" i="46"/>
  <c r="V28" i="46"/>
  <c r="R28" i="46"/>
  <c r="AA14" i="46"/>
  <c r="X14" i="46"/>
  <c r="Z14" i="46"/>
  <c r="Y14" i="46"/>
  <c r="Q28" i="46"/>
  <c r="W14" i="46"/>
  <c r="G51" i="46"/>
  <c r="V52" i="46"/>
  <c r="J52" i="46"/>
  <c r="T52" i="46"/>
  <c r="I52" i="46"/>
  <c r="X43" i="46"/>
  <c r="AA43" i="46"/>
  <c r="Z43" i="46"/>
  <c r="Y43" i="46"/>
  <c r="AA22" i="46"/>
  <c r="Y22" i="46"/>
  <c r="Z22" i="46"/>
  <c r="X22" i="46"/>
  <c r="W22" i="46"/>
  <c r="M43" i="46"/>
  <c r="T27" i="46"/>
  <c r="Y27" i="46" s="1"/>
  <c r="Y13" i="46"/>
  <c r="G52" i="46"/>
  <c r="Z37" i="46"/>
  <c r="R51" i="46"/>
  <c r="X37" i="46"/>
  <c r="AA46" i="46"/>
  <c r="Z46" i="46"/>
  <c r="Y46" i="46"/>
  <c r="X46" i="46"/>
  <c r="U52" i="46"/>
  <c r="R51" i="45"/>
  <c r="T13" i="44"/>
  <c r="W22" i="44"/>
  <c r="Z46" i="45"/>
  <c r="Y46" i="45"/>
  <c r="U22" i="44"/>
  <c r="X46" i="45"/>
  <c r="AA46" i="45"/>
  <c r="F51" i="45"/>
  <c r="O41" i="45"/>
  <c r="R28" i="45"/>
  <c r="P41" i="45"/>
  <c r="G51" i="45"/>
  <c r="L51" i="45" s="1"/>
  <c r="M43" i="45"/>
  <c r="S28" i="45"/>
  <c r="V27" i="45"/>
  <c r="R27" i="45"/>
  <c r="I51" i="45"/>
  <c r="N51" i="45" s="1"/>
  <c r="N37" i="45"/>
  <c r="Z43" i="45"/>
  <c r="Y43" i="45"/>
  <c r="AA43" i="45"/>
  <c r="X43" i="45"/>
  <c r="Z25" i="45"/>
  <c r="N28" i="45"/>
  <c r="M28" i="45"/>
  <c r="L28" i="45"/>
  <c r="O28" i="45"/>
  <c r="P28" i="45"/>
  <c r="AA49" i="45"/>
  <c r="P49" i="45"/>
  <c r="K52" i="45"/>
  <c r="U51" i="45"/>
  <c r="Y16" i="45"/>
  <c r="X16" i="45"/>
  <c r="W16" i="45"/>
  <c r="AA16" i="45"/>
  <c r="Z16" i="45"/>
  <c r="Q27" i="45"/>
  <c r="S27" i="45"/>
  <c r="AA14" i="45"/>
  <c r="Z14" i="45"/>
  <c r="Q28" i="45"/>
  <c r="W14" i="45"/>
  <c r="Y14" i="45"/>
  <c r="X14" i="45"/>
  <c r="AA26" i="45"/>
  <c r="Z26" i="45"/>
  <c r="W26" i="45"/>
  <c r="X26" i="45"/>
  <c r="Y26" i="45"/>
  <c r="O40" i="45"/>
  <c r="N40" i="45"/>
  <c r="M40" i="45"/>
  <c r="L40" i="45"/>
  <c r="P40" i="45"/>
  <c r="T52" i="45"/>
  <c r="I52" i="45"/>
  <c r="Z47" i="45"/>
  <c r="Y47" i="45"/>
  <c r="X47" i="45"/>
  <c r="AA47" i="45"/>
  <c r="J51" i="45"/>
  <c r="O51" i="45" s="1"/>
  <c r="T28" i="45"/>
  <c r="AA22" i="45"/>
  <c r="X22" i="45"/>
  <c r="Z22" i="45"/>
  <c r="Y22" i="45"/>
  <c r="W22" i="45"/>
  <c r="G52" i="45"/>
  <c r="L38" i="45"/>
  <c r="O38" i="45"/>
  <c r="F52" i="45"/>
  <c r="N38" i="45"/>
  <c r="P38" i="45"/>
  <c r="M38" i="45"/>
  <c r="AA41" i="45"/>
  <c r="Z41" i="45"/>
  <c r="Y41" i="45"/>
  <c r="X41" i="45"/>
  <c r="S51" i="45"/>
  <c r="M37" i="45"/>
  <c r="H51" i="45"/>
  <c r="M51" i="45" s="1"/>
  <c r="P47" i="45"/>
  <c r="O47" i="45"/>
  <c r="N47" i="45"/>
  <c r="M47" i="45"/>
  <c r="L47" i="45"/>
  <c r="P27" i="45"/>
  <c r="O27" i="45"/>
  <c r="L27" i="45"/>
  <c r="N27" i="45"/>
  <c r="M27" i="45"/>
  <c r="S52" i="45"/>
  <c r="H52" i="45"/>
  <c r="L41" i="45"/>
  <c r="Z23" i="45"/>
  <c r="Y23" i="45"/>
  <c r="X23" i="45"/>
  <c r="AA23" i="45"/>
  <c r="W23" i="45"/>
  <c r="Z37" i="45"/>
  <c r="X37" i="45"/>
  <c r="L46" i="45"/>
  <c r="O46" i="45"/>
  <c r="N46" i="45"/>
  <c r="P46" i="45"/>
  <c r="M46" i="45"/>
  <c r="K51" i="45"/>
  <c r="P51" i="45" s="1"/>
  <c r="V51" i="45"/>
  <c r="T27" i="45"/>
  <c r="Y13" i="45"/>
  <c r="U28" i="45"/>
  <c r="P50" i="45"/>
  <c r="O50" i="45"/>
  <c r="N50" i="45"/>
  <c r="M50" i="45"/>
  <c r="L50" i="45"/>
  <c r="J52" i="45"/>
  <c r="L43" i="45"/>
  <c r="W20" i="44"/>
  <c r="W25" i="44"/>
  <c r="L50" i="44"/>
  <c r="K50" i="44"/>
  <c r="F52" i="44"/>
  <c r="N52" i="44" s="1"/>
  <c r="N50" i="44"/>
  <c r="T20" i="44"/>
  <c r="T25" i="44"/>
  <c r="W19" i="44"/>
  <c r="V22" i="44"/>
  <c r="M50" i="44"/>
  <c r="J51" i="44"/>
  <c r="U20" i="44"/>
  <c r="T19" i="44"/>
  <c r="H52" i="44"/>
  <c r="Q38" i="44"/>
  <c r="Q52" i="44" s="1"/>
  <c r="M49" i="44"/>
  <c r="V13" i="44"/>
  <c r="I51" i="44"/>
  <c r="L49" i="44"/>
  <c r="V16" i="44"/>
  <c r="T16" i="44"/>
  <c r="O27" i="44"/>
  <c r="V27" i="44" s="1"/>
  <c r="L43" i="44"/>
  <c r="N47" i="44"/>
  <c r="R47" i="44"/>
  <c r="V47" i="44" s="1"/>
  <c r="N49" i="44"/>
  <c r="S27" i="44"/>
  <c r="H51" i="44"/>
  <c r="K52" i="44"/>
  <c r="S28" i="44"/>
  <c r="W28" i="44" s="1"/>
  <c r="L44" i="44"/>
  <c r="K44" i="44"/>
  <c r="N44" i="44"/>
  <c r="M44" i="44"/>
  <c r="P28" i="44"/>
  <c r="T28" i="44" s="1"/>
  <c r="T38" i="44"/>
  <c r="F51" i="44"/>
  <c r="N37" i="44"/>
  <c r="M37" i="44"/>
  <c r="L37" i="44"/>
  <c r="K37" i="44"/>
  <c r="U28" i="44"/>
  <c r="N27" i="44"/>
  <c r="M27" i="44"/>
  <c r="L27" i="44"/>
  <c r="K27" i="44"/>
  <c r="K49" i="44"/>
  <c r="N46" i="44"/>
  <c r="M46" i="44"/>
  <c r="L46" i="44"/>
  <c r="K46" i="44"/>
  <c r="U13" i="44"/>
  <c r="N28" i="44"/>
  <c r="M28" i="44"/>
  <c r="L28" i="44"/>
  <c r="K28" i="44"/>
  <c r="L40" i="44"/>
  <c r="K40" i="44"/>
  <c r="N40" i="44"/>
  <c r="M40" i="44"/>
  <c r="V43" i="44"/>
  <c r="U43" i="44"/>
  <c r="T43" i="44"/>
  <c r="W43" i="44"/>
  <c r="W38" i="44"/>
  <c r="W50" i="44"/>
  <c r="V50" i="44"/>
  <c r="U50" i="44"/>
  <c r="T50" i="44"/>
  <c r="R28" i="44"/>
  <c r="V28" i="44" s="1"/>
  <c r="I52" i="44"/>
  <c r="M38" i="44"/>
  <c r="G51" i="44"/>
  <c r="P51" i="44"/>
  <c r="W17" i="44"/>
  <c r="V17" i="44"/>
  <c r="U17" i="44"/>
  <c r="T17" i="44"/>
  <c r="P27" i="44"/>
  <c r="U49" i="44"/>
  <c r="T49" i="44"/>
  <c r="W49" i="44"/>
  <c r="V49" i="44"/>
  <c r="W41" i="44"/>
  <c r="V41" i="44"/>
  <c r="U41" i="44"/>
  <c r="T41" i="44"/>
  <c r="M49" i="43"/>
  <c r="W28" i="43"/>
  <c r="V28" i="43"/>
  <c r="U28" i="43"/>
  <c r="N38" i="43"/>
  <c r="M38" i="43"/>
  <c r="L38" i="43"/>
  <c r="K38" i="43"/>
  <c r="F52" i="43"/>
  <c r="N46" i="43"/>
  <c r="M46" i="43"/>
  <c r="L46" i="43"/>
  <c r="K46" i="43"/>
  <c r="L40" i="43"/>
  <c r="K40" i="43"/>
  <c r="M40" i="43"/>
  <c r="N40" i="43"/>
  <c r="L43" i="43"/>
  <c r="M47" i="43"/>
  <c r="U13" i="43"/>
  <c r="K50" i="43"/>
  <c r="L50" i="43"/>
  <c r="N50" i="43"/>
  <c r="M50" i="43"/>
  <c r="M43" i="43"/>
  <c r="K37" i="43"/>
  <c r="F51" i="43"/>
  <c r="N37" i="43"/>
  <c r="M37" i="43"/>
  <c r="L37" i="43"/>
  <c r="U49" i="43"/>
  <c r="T49" i="43"/>
  <c r="V49" i="43"/>
  <c r="W49" i="43"/>
  <c r="V14" i="43"/>
  <c r="V13" i="43"/>
  <c r="H51" i="43"/>
  <c r="N27" i="43"/>
  <c r="M27" i="43"/>
  <c r="L27" i="43"/>
  <c r="K27" i="43"/>
  <c r="W17" i="43"/>
  <c r="V17" i="43"/>
  <c r="U17" i="43"/>
  <c r="T17" i="43"/>
  <c r="N28" i="43"/>
  <c r="M28" i="43"/>
  <c r="K28" i="43"/>
  <c r="L28" i="43"/>
  <c r="R51" i="43"/>
  <c r="W41" i="43"/>
  <c r="V41" i="43"/>
  <c r="U41" i="43"/>
  <c r="T41" i="43"/>
  <c r="G51" i="43"/>
  <c r="P51" i="43"/>
  <c r="I52" i="43"/>
  <c r="R52" i="43"/>
  <c r="J52" i="43"/>
  <c r="S52" i="43"/>
  <c r="I51" i="43"/>
  <c r="T13" i="43"/>
  <c r="W23" i="43"/>
  <c r="V23" i="43"/>
  <c r="U23" i="43"/>
  <c r="T23" i="43"/>
  <c r="W27" i="43"/>
  <c r="V27" i="43"/>
  <c r="T27" i="43"/>
  <c r="W47" i="43"/>
  <c r="V47" i="43"/>
  <c r="U47" i="43"/>
  <c r="T47" i="43"/>
  <c r="W14" i="43"/>
  <c r="L44" i="43"/>
  <c r="K44" i="43"/>
  <c r="M44" i="43"/>
  <c r="N44" i="43"/>
  <c r="P28" i="43"/>
  <c r="T28" i="43" s="1"/>
  <c r="V43" i="43"/>
  <c r="U43" i="43"/>
  <c r="T43" i="43"/>
  <c r="W43" i="43"/>
  <c r="Y37" i="46" l="1"/>
  <c r="AA41" i="46"/>
  <c r="Z41" i="46"/>
  <c r="Y41" i="46"/>
  <c r="X41" i="46"/>
  <c r="Z28" i="46"/>
  <c r="AA28" i="46"/>
  <c r="Y28" i="46"/>
  <c r="X28" i="46"/>
  <c r="W28" i="46"/>
  <c r="AA51" i="46"/>
  <c r="Z51" i="46"/>
  <c r="X51" i="46"/>
  <c r="M51" i="46"/>
  <c r="L51" i="46"/>
  <c r="P51" i="46"/>
  <c r="O51" i="46"/>
  <c r="N51" i="46"/>
  <c r="M52" i="46"/>
  <c r="L52" i="46"/>
  <c r="P52" i="46"/>
  <c r="O52" i="46"/>
  <c r="N52" i="46"/>
  <c r="AA37" i="46"/>
  <c r="X38" i="46"/>
  <c r="T27" i="44"/>
  <c r="M52" i="44"/>
  <c r="W27" i="44"/>
  <c r="AA51" i="45"/>
  <c r="X51" i="45"/>
  <c r="Z51" i="45"/>
  <c r="L52" i="45"/>
  <c r="O52" i="45"/>
  <c r="N52" i="45"/>
  <c r="P52" i="45"/>
  <c r="M52" i="45"/>
  <c r="Y37" i="45"/>
  <c r="Y28" i="45"/>
  <c r="AA28" i="45"/>
  <c r="Z28" i="45"/>
  <c r="X28" i="45"/>
  <c r="W28" i="45"/>
  <c r="AA37" i="45"/>
  <c r="Y27" i="45"/>
  <c r="X27" i="45"/>
  <c r="W27" i="45"/>
  <c r="Z27" i="45"/>
  <c r="AA27" i="45"/>
  <c r="R52" i="45"/>
  <c r="AA38" i="45"/>
  <c r="Y38" i="45"/>
  <c r="X38" i="45"/>
  <c r="Z38" i="45"/>
  <c r="U38" i="44"/>
  <c r="L52" i="44"/>
  <c r="T40" i="44"/>
  <c r="W40" i="44"/>
  <c r="V40" i="44"/>
  <c r="R52" i="44"/>
  <c r="V38" i="44"/>
  <c r="T44" i="44"/>
  <c r="W44" i="44"/>
  <c r="V44" i="44"/>
  <c r="U44" i="44"/>
  <c r="O52" i="44"/>
  <c r="W46" i="44"/>
  <c r="V46" i="44"/>
  <c r="U46" i="44"/>
  <c r="T46" i="44"/>
  <c r="N51" i="44"/>
  <c r="M51" i="44"/>
  <c r="L51" i="44"/>
  <c r="K51" i="44"/>
  <c r="O51" i="44"/>
  <c r="W37" i="44"/>
  <c r="V37" i="44"/>
  <c r="U37" i="44"/>
  <c r="T37" i="44"/>
  <c r="K52" i="43"/>
  <c r="L52" i="43"/>
  <c r="N52" i="43"/>
  <c r="M52" i="43"/>
  <c r="T44" i="43"/>
  <c r="W44" i="43"/>
  <c r="U44" i="43"/>
  <c r="V44" i="43"/>
  <c r="O51" i="43"/>
  <c r="W37" i="43"/>
  <c r="V37" i="43"/>
  <c r="U37" i="43"/>
  <c r="T37" i="43"/>
  <c r="N51" i="43"/>
  <c r="M51" i="43"/>
  <c r="L51" i="43"/>
  <c r="K51" i="43"/>
  <c r="W38" i="43"/>
  <c r="V38" i="43"/>
  <c r="U38" i="43"/>
  <c r="T38" i="43"/>
  <c r="O52" i="43"/>
  <c r="W50" i="43"/>
  <c r="V50" i="43"/>
  <c r="T50" i="43"/>
  <c r="U50" i="43"/>
  <c r="T40" i="43"/>
  <c r="W40" i="43"/>
  <c r="V40" i="43"/>
  <c r="W46" i="43"/>
  <c r="V46" i="43"/>
  <c r="U46" i="43"/>
  <c r="T46" i="43"/>
  <c r="AA52" i="46" l="1"/>
  <c r="Z52" i="46"/>
  <c r="Y52" i="46"/>
  <c r="X52" i="46"/>
  <c r="AA52" i="45"/>
  <c r="Y52" i="45"/>
  <c r="X52" i="45"/>
  <c r="Z52" i="45"/>
  <c r="W51" i="44"/>
  <c r="V51" i="44"/>
  <c r="T51" i="44"/>
  <c r="W52" i="44"/>
  <c r="V52" i="44"/>
  <c r="U52" i="44"/>
  <c r="T52" i="44"/>
  <c r="W52" i="43"/>
  <c r="V52" i="43"/>
  <c r="U52" i="43"/>
  <c r="T52" i="43"/>
  <c r="W51" i="43"/>
  <c r="V51" i="43"/>
  <c r="T51" i="43"/>
  <c r="S50" i="41" l="1"/>
  <c r="R50" i="41"/>
  <c r="Q50" i="41"/>
  <c r="P50" i="41"/>
  <c r="O50" i="41"/>
  <c r="S49" i="41"/>
  <c r="R49" i="41"/>
  <c r="Q49" i="41"/>
  <c r="P49" i="41"/>
  <c r="O49" i="41"/>
  <c r="S47" i="41"/>
  <c r="R47" i="41"/>
  <c r="Q47" i="41"/>
  <c r="P47" i="41"/>
  <c r="O47" i="41"/>
  <c r="S46" i="41"/>
  <c r="R46" i="41"/>
  <c r="Q46" i="41"/>
  <c r="P46" i="41"/>
  <c r="O46" i="41"/>
  <c r="S44" i="41"/>
  <c r="R44" i="41"/>
  <c r="Q44" i="41"/>
  <c r="P44" i="41"/>
  <c r="O44" i="41"/>
  <c r="S43" i="41"/>
  <c r="R43" i="41"/>
  <c r="Q43" i="41"/>
  <c r="P43" i="41"/>
  <c r="O43" i="41"/>
  <c r="S41" i="41"/>
  <c r="R41" i="41"/>
  <c r="Q41" i="41"/>
  <c r="P41" i="41"/>
  <c r="O41" i="41"/>
  <c r="S40" i="41"/>
  <c r="R40" i="41"/>
  <c r="P40" i="41"/>
  <c r="O40" i="41"/>
  <c r="S38" i="41"/>
  <c r="R38" i="41"/>
  <c r="Q38" i="41"/>
  <c r="P38" i="41"/>
  <c r="O38" i="41"/>
  <c r="S37" i="41"/>
  <c r="R37" i="41"/>
  <c r="Q37" i="41"/>
  <c r="P37" i="41"/>
  <c r="O37" i="41"/>
  <c r="S26" i="41"/>
  <c r="R26" i="41"/>
  <c r="Q26" i="41"/>
  <c r="P26" i="41"/>
  <c r="O26" i="41"/>
  <c r="S25" i="41"/>
  <c r="R25" i="41"/>
  <c r="Q25" i="41"/>
  <c r="P25" i="41"/>
  <c r="O25" i="41"/>
  <c r="S23" i="41"/>
  <c r="R23" i="41"/>
  <c r="Q23" i="41"/>
  <c r="P23" i="41"/>
  <c r="O23" i="41"/>
  <c r="S22" i="41"/>
  <c r="R22" i="41"/>
  <c r="Q22" i="41"/>
  <c r="P22" i="41"/>
  <c r="O22" i="41"/>
  <c r="S20" i="41"/>
  <c r="R20" i="41"/>
  <c r="Q20" i="41"/>
  <c r="P20" i="41"/>
  <c r="O20" i="41"/>
  <c r="S19" i="41"/>
  <c r="R19" i="41"/>
  <c r="Q19" i="41"/>
  <c r="P19" i="41"/>
  <c r="O19" i="41"/>
  <c r="S17" i="41"/>
  <c r="R17" i="41"/>
  <c r="Q17" i="41"/>
  <c r="P17" i="41"/>
  <c r="O17" i="41"/>
  <c r="S16" i="41"/>
  <c r="R16" i="41"/>
  <c r="P16" i="41"/>
  <c r="O16" i="41"/>
  <c r="S14" i="41"/>
  <c r="R14" i="41"/>
  <c r="Q14" i="41"/>
  <c r="P14" i="41"/>
  <c r="O14" i="41"/>
  <c r="S13" i="41"/>
  <c r="R13" i="41"/>
  <c r="Q13" i="41"/>
  <c r="P13" i="41"/>
  <c r="O13" i="41"/>
  <c r="AA52" i="4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T19"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Q49" i="40"/>
  <c r="O47" i="40"/>
  <c r="S46" i="40"/>
  <c r="Q44" i="40"/>
  <c r="P44" i="40"/>
  <c r="R41" i="40"/>
  <c r="R37" i="40"/>
  <c r="S26" i="40"/>
  <c r="R26" i="40"/>
  <c r="Q26" i="40"/>
  <c r="P26" i="40"/>
  <c r="O26" i="40"/>
  <c r="U26" i="40" s="1"/>
  <c r="S25" i="40"/>
  <c r="R25" i="40"/>
  <c r="Q25" i="40"/>
  <c r="P25" i="40"/>
  <c r="O25" i="40"/>
  <c r="S23" i="40"/>
  <c r="R23" i="40"/>
  <c r="Q23" i="40"/>
  <c r="P23" i="40"/>
  <c r="O23" i="40"/>
  <c r="S22" i="40"/>
  <c r="R22" i="40"/>
  <c r="Q22" i="40"/>
  <c r="P22" i="40"/>
  <c r="O22" i="40"/>
  <c r="S20" i="40"/>
  <c r="R20" i="40"/>
  <c r="V20" i="40" s="1"/>
  <c r="Q20" i="40"/>
  <c r="P20" i="40"/>
  <c r="O20" i="40"/>
  <c r="S19" i="40"/>
  <c r="R19" i="40"/>
  <c r="Q19" i="40"/>
  <c r="P19" i="40"/>
  <c r="O19" i="40"/>
  <c r="S17" i="40"/>
  <c r="R17" i="40"/>
  <c r="Q17" i="40"/>
  <c r="P17" i="40"/>
  <c r="O17" i="40"/>
  <c r="S16" i="40"/>
  <c r="R16" i="40"/>
  <c r="P16" i="40"/>
  <c r="O16" i="40"/>
  <c r="S14" i="40"/>
  <c r="R14" i="40"/>
  <c r="Q14" i="40"/>
  <c r="P14" i="40"/>
  <c r="O14" i="40"/>
  <c r="S13" i="40"/>
  <c r="R13" i="40"/>
  <c r="Q13" i="40"/>
  <c r="P13" i="40"/>
  <c r="O13" i="40"/>
  <c r="AA52" i="40"/>
  <c r="Z52" i="40"/>
  <c r="Y52" i="40"/>
  <c r="AA51" i="40"/>
  <c r="Z51" i="40"/>
  <c r="Y51" i="40"/>
  <c r="X51" i="40"/>
  <c r="J50" i="40"/>
  <c r="S50" i="40" s="1"/>
  <c r="H50" i="40"/>
  <c r="Q50" i="40" s="1"/>
  <c r="J49" i="40"/>
  <c r="S49" i="40" s="1"/>
  <c r="F49" i="40"/>
  <c r="O49" i="40" s="1"/>
  <c r="H47" i="40"/>
  <c r="Q47" i="40" s="1"/>
  <c r="F47" i="40"/>
  <c r="J46" i="40"/>
  <c r="H46" i="40"/>
  <c r="Q46" i="40" s="1"/>
  <c r="F46" i="40"/>
  <c r="O46" i="40" s="1"/>
  <c r="I44" i="40"/>
  <c r="R44" i="40" s="1"/>
  <c r="G43" i="40"/>
  <c r="P43" i="40" s="1"/>
  <c r="J41" i="40"/>
  <c r="S41" i="40" s="1"/>
  <c r="H41" i="40"/>
  <c r="Q41" i="40" s="1"/>
  <c r="F41" i="40"/>
  <c r="O41" i="40" s="1"/>
  <c r="X52" i="40"/>
  <c r="H38" i="40"/>
  <c r="Q38" i="40" s="1"/>
  <c r="F38" i="40"/>
  <c r="O38" i="40" s="1"/>
  <c r="G37" i="40"/>
  <c r="P37" i="40" s="1"/>
  <c r="O33" i="40"/>
  <c r="M26" i="40"/>
  <c r="K26" i="40"/>
  <c r="I50" i="40"/>
  <c r="R50" i="40" s="1"/>
  <c r="G50" i="40"/>
  <c r="P50" i="40" s="1"/>
  <c r="N26" i="40"/>
  <c r="K25" i="40"/>
  <c r="H49" i="40"/>
  <c r="L25" i="40"/>
  <c r="W23" i="40"/>
  <c r="J47" i="40"/>
  <c r="S47" i="40" s="1"/>
  <c r="G47" i="40"/>
  <c r="P47" i="40" s="1"/>
  <c r="N23" i="40"/>
  <c r="U22" i="40"/>
  <c r="M22" i="40"/>
  <c r="I46" i="40"/>
  <c r="R46" i="40" s="1"/>
  <c r="L22" i="40"/>
  <c r="N22" i="40"/>
  <c r="M20" i="40"/>
  <c r="K20" i="40"/>
  <c r="J44" i="40"/>
  <c r="S44" i="40" s="1"/>
  <c r="H44" i="40"/>
  <c r="G44" i="40"/>
  <c r="N20" i="40"/>
  <c r="K19" i="40"/>
  <c r="J43" i="40"/>
  <c r="S43" i="40" s="1"/>
  <c r="H43" i="40"/>
  <c r="Q43" i="40" s="1"/>
  <c r="F43" i="40"/>
  <c r="O43" i="40" s="1"/>
  <c r="Y28" i="40"/>
  <c r="I41" i="40"/>
  <c r="G41" i="40"/>
  <c r="P41" i="40" s="1"/>
  <c r="N17" i="40"/>
  <c r="M16" i="40"/>
  <c r="J40" i="40"/>
  <c r="S40" i="40" s="1"/>
  <c r="I40" i="40"/>
  <c r="R40" i="40" s="1"/>
  <c r="H40" i="40"/>
  <c r="N16" i="40"/>
  <c r="AA28" i="40"/>
  <c r="Z28" i="40"/>
  <c r="X28" i="40"/>
  <c r="V14" i="40"/>
  <c r="M14" i="40"/>
  <c r="K14" i="40"/>
  <c r="J28" i="40"/>
  <c r="I38" i="40"/>
  <c r="R38" i="40" s="1"/>
  <c r="H28" i="40"/>
  <c r="G38" i="40"/>
  <c r="P38" i="40" s="1"/>
  <c r="N14" i="40"/>
  <c r="AA27" i="40"/>
  <c r="Z27" i="40"/>
  <c r="Y27" i="40"/>
  <c r="X27" i="40"/>
  <c r="K13" i="40"/>
  <c r="J37" i="40"/>
  <c r="S37" i="40" s="1"/>
  <c r="I37" i="40"/>
  <c r="H27" i="40"/>
  <c r="L13" i="40"/>
  <c r="O9" i="40"/>
  <c r="F9" i="40"/>
  <c r="F33" i="40" s="1"/>
  <c r="S50" i="38"/>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G52" i="41" l="1"/>
  <c r="P52" i="41"/>
  <c r="T13" i="41"/>
  <c r="N41" i="41"/>
  <c r="L41" i="41"/>
  <c r="M41" i="41"/>
  <c r="K41" i="41"/>
  <c r="W22" i="41"/>
  <c r="T22" i="41"/>
  <c r="R27" i="41"/>
  <c r="W16" i="41"/>
  <c r="V16" i="41"/>
  <c r="T16" i="41"/>
  <c r="M43" i="41"/>
  <c r="L43" i="41"/>
  <c r="N47" i="41"/>
  <c r="M47" i="41"/>
  <c r="K47" i="41"/>
  <c r="T25" i="41"/>
  <c r="J52" i="41"/>
  <c r="W19" i="41"/>
  <c r="M13" i="41"/>
  <c r="K17" i="41"/>
  <c r="M19" i="41"/>
  <c r="U19" i="41"/>
  <c r="U22" i="41"/>
  <c r="K23" i="41"/>
  <c r="M25" i="41"/>
  <c r="U25" i="41"/>
  <c r="I27" i="41"/>
  <c r="H38" i="41"/>
  <c r="G43" i="41"/>
  <c r="H47" i="41"/>
  <c r="F49" i="41"/>
  <c r="L50" i="41"/>
  <c r="N50" i="41"/>
  <c r="N13" i="41"/>
  <c r="V13" i="41"/>
  <c r="L17" i="41"/>
  <c r="N19" i="41"/>
  <c r="V19" i="41"/>
  <c r="V22" i="41"/>
  <c r="L23" i="41"/>
  <c r="N25" i="41"/>
  <c r="V25" i="41"/>
  <c r="J27" i="41"/>
  <c r="I38" i="41"/>
  <c r="F40" i="41"/>
  <c r="H43" i="41"/>
  <c r="F44" i="41"/>
  <c r="G49" i="41"/>
  <c r="M50" i="41"/>
  <c r="P27" i="41"/>
  <c r="L16" i="41"/>
  <c r="N17" i="41"/>
  <c r="L22" i="41"/>
  <c r="N23" i="41"/>
  <c r="F28" i="41"/>
  <c r="F37" i="41"/>
  <c r="S52" i="41"/>
  <c r="J43" i="41"/>
  <c r="I49" i="41"/>
  <c r="W13" i="41"/>
  <c r="K14" i="41"/>
  <c r="M16" i="41"/>
  <c r="K20" i="41"/>
  <c r="M22" i="41"/>
  <c r="K26" i="41"/>
  <c r="G28" i="41"/>
  <c r="G37" i="41"/>
  <c r="F46" i="41"/>
  <c r="J49" i="41"/>
  <c r="L14" i="41"/>
  <c r="N16" i="41"/>
  <c r="L20" i="41"/>
  <c r="N22" i="41"/>
  <c r="P28" i="41"/>
  <c r="L26" i="41"/>
  <c r="F27" i="41"/>
  <c r="H37" i="41"/>
  <c r="W25" i="41"/>
  <c r="K13" i="41"/>
  <c r="S27" i="41"/>
  <c r="M14" i="41"/>
  <c r="Q28" i="41"/>
  <c r="K19" i="41"/>
  <c r="M20" i="41"/>
  <c r="K25" i="41"/>
  <c r="M26" i="41"/>
  <c r="O27" i="41"/>
  <c r="F38" i="41"/>
  <c r="L19" i="41"/>
  <c r="S28" i="40"/>
  <c r="W46" i="40"/>
  <c r="V46" i="40"/>
  <c r="U46" i="40"/>
  <c r="P27" i="40"/>
  <c r="G52" i="40"/>
  <c r="P52" i="40"/>
  <c r="W41" i="40"/>
  <c r="V41" i="40"/>
  <c r="U41" i="40"/>
  <c r="T41" i="40"/>
  <c r="W47" i="40"/>
  <c r="V47" i="40"/>
  <c r="U47" i="40"/>
  <c r="T47" i="40"/>
  <c r="V26" i="40"/>
  <c r="W16" i="40"/>
  <c r="T38" i="40"/>
  <c r="L49" i="40"/>
  <c r="H52" i="40"/>
  <c r="J51" i="40"/>
  <c r="S51" i="40"/>
  <c r="N43" i="40"/>
  <c r="L43" i="40"/>
  <c r="K43" i="40"/>
  <c r="W17" i="40"/>
  <c r="W20" i="40"/>
  <c r="K23" i="40"/>
  <c r="I27" i="40"/>
  <c r="N13" i="40"/>
  <c r="L17" i="40"/>
  <c r="N19" i="40"/>
  <c r="V22" i="40"/>
  <c r="L23" i="40"/>
  <c r="N25" i="40"/>
  <c r="J27" i="40"/>
  <c r="Q52" i="40"/>
  <c r="F40" i="40"/>
  <c r="O40" i="40" s="1"/>
  <c r="K41" i="40"/>
  <c r="F44" i="40"/>
  <c r="O44" i="40" s="1"/>
  <c r="I47" i="40"/>
  <c r="R47" i="40" s="1"/>
  <c r="R52" i="40" s="1"/>
  <c r="G49" i="40"/>
  <c r="P49" i="40" s="1"/>
  <c r="M13" i="40"/>
  <c r="K17" i="40"/>
  <c r="M19" i="40"/>
  <c r="N49" i="40"/>
  <c r="K16" i="40"/>
  <c r="S27" i="40"/>
  <c r="M17" i="40"/>
  <c r="U17" i="40"/>
  <c r="U20" i="40"/>
  <c r="K22" i="40"/>
  <c r="M23" i="40"/>
  <c r="U23" i="40"/>
  <c r="J38" i="40"/>
  <c r="S38" i="40" s="1"/>
  <c r="G40" i="40"/>
  <c r="P40" i="40" s="1"/>
  <c r="L41" i="40"/>
  <c r="I43" i="40"/>
  <c r="R43" i="40" s="1"/>
  <c r="L46" i="40"/>
  <c r="F50" i="40"/>
  <c r="O50" i="40" s="1"/>
  <c r="W22" i="40"/>
  <c r="W14" i="40"/>
  <c r="M25" i="40"/>
  <c r="W26" i="40"/>
  <c r="L16" i="40"/>
  <c r="T16" i="40"/>
  <c r="T22" i="40"/>
  <c r="V23" i="40"/>
  <c r="F28" i="40"/>
  <c r="F37" i="40"/>
  <c r="O37" i="40" s="1"/>
  <c r="K38" i="40"/>
  <c r="M41" i="40"/>
  <c r="M46" i="40"/>
  <c r="K47" i="40"/>
  <c r="I49" i="40"/>
  <c r="R49" i="40" s="1"/>
  <c r="G28" i="40"/>
  <c r="O28" i="40"/>
  <c r="L38" i="40"/>
  <c r="N41" i="40"/>
  <c r="N46" i="40"/>
  <c r="L47" i="40"/>
  <c r="L14" i="40"/>
  <c r="V16" i="40"/>
  <c r="T17" i="40"/>
  <c r="L20" i="40"/>
  <c r="T20" i="40"/>
  <c r="T23" i="40"/>
  <c r="L26" i="40"/>
  <c r="T26" i="40"/>
  <c r="F27" i="40"/>
  <c r="H37" i="40"/>
  <c r="Q37" i="40" s="1"/>
  <c r="M38" i="40"/>
  <c r="G46" i="40"/>
  <c r="K46" i="40" s="1"/>
  <c r="M47" i="40"/>
  <c r="G27" i="40"/>
  <c r="I28" i="40"/>
  <c r="N38" i="40"/>
  <c r="N47" i="40"/>
  <c r="V17" i="40"/>
  <c r="L19" i="40"/>
  <c r="H52" i="38"/>
  <c r="M49" i="38"/>
  <c r="W22" i="38"/>
  <c r="T22" i="38"/>
  <c r="V26" i="38"/>
  <c r="N47" i="38"/>
  <c r="M47" i="38"/>
  <c r="L47" i="38"/>
  <c r="K47" i="38"/>
  <c r="N41" i="38"/>
  <c r="M41" i="38"/>
  <c r="L41" i="38"/>
  <c r="K41" i="38"/>
  <c r="M43" i="38"/>
  <c r="K43" i="38"/>
  <c r="I51" i="38"/>
  <c r="R51" i="38"/>
  <c r="M38" i="38"/>
  <c r="L38" i="38"/>
  <c r="K38" i="38"/>
  <c r="G52" i="38"/>
  <c r="P52"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K43" i="41" l="1"/>
  <c r="W23" i="41"/>
  <c r="V23" i="41"/>
  <c r="T23" i="41"/>
  <c r="U23" i="41"/>
  <c r="J51" i="41"/>
  <c r="H51" i="41"/>
  <c r="W41" i="41"/>
  <c r="T41" i="41"/>
  <c r="V41" i="41"/>
  <c r="U41" i="41"/>
  <c r="K27" i="41"/>
  <c r="N27" i="41"/>
  <c r="M27" i="41"/>
  <c r="L27" i="41"/>
  <c r="W50" i="41"/>
  <c r="U50" i="41"/>
  <c r="T50" i="41"/>
  <c r="V50" i="41"/>
  <c r="L44" i="41"/>
  <c r="K44" i="41"/>
  <c r="N44" i="41"/>
  <c r="M44" i="41"/>
  <c r="R51" i="41"/>
  <c r="V26" i="41"/>
  <c r="U26" i="41"/>
  <c r="T26" i="41"/>
  <c r="W26" i="41"/>
  <c r="L46" i="41"/>
  <c r="N46" i="41"/>
  <c r="M46" i="41"/>
  <c r="K46" i="41"/>
  <c r="M49" i="41"/>
  <c r="L49" i="41"/>
  <c r="K49" i="41"/>
  <c r="N49" i="41"/>
  <c r="V14" i="41"/>
  <c r="U14" i="41"/>
  <c r="T14" i="41"/>
  <c r="O28" i="41"/>
  <c r="W14" i="41"/>
  <c r="L47" i="41"/>
  <c r="N43" i="41"/>
  <c r="I51" i="41"/>
  <c r="G51" i="41"/>
  <c r="P51" i="41"/>
  <c r="L40" i="41"/>
  <c r="K40" i="41"/>
  <c r="N40" i="41"/>
  <c r="M40" i="41"/>
  <c r="U13" i="41"/>
  <c r="N38" i="41"/>
  <c r="M38" i="41"/>
  <c r="F52" i="41"/>
  <c r="L38" i="41"/>
  <c r="K38" i="41"/>
  <c r="S28" i="41"/>
  <c r="R28" i="41"/>
  <c r="H52" i="41"/>
  <c r="Q52" i="41"/>
  <c r="W47" i="41"/>
  <c r="V47" i="41"/>
  <c r="U47" i="41"/>
  <c r="T47" i="41"/>
  <c r="W17" i="41"/>
  <c r="V17" i="41"/>
  <c r="T17" i="41"/>
  <c r="U17" i="41"/>
  <c r="R52" i="41"/>
  <c r="I52" i="41"/>
  <c r="V20" i="41"/>
  <c r="U20" i="41"/>
  <c r="T20" i="41"/>
  <c r="W20" i="41"/>
  <c r="M37" i="41"/>
  <c r="F51" i="41"/>
  <c r="N37" i="41"/>
  <c r="L37" i="41"/>
  <c r="K37" i="41"/>
  <c r="W27" i="41"/>
  <c r="V27" i="41"/>
  <c r="T27" i="41"/>
  <c r="M28" i="41"/>
  <c r="N28" i="41"/>
  <c r="L28" i="41"/>
  <c r="K28" i="41"/>
  <c r="V43" i="41"/>
  <c r="U43" i="41"/>
  <c r="T43" i="41"/>
  <c r="W43" i="41"/>
  <c r="S51" i="41"/>
  <c r="I52" i="40"/>
  <c r="P46" i="40"/>
  <c r="T46" i="40" s="1"/>
  <c r="L44" i="40"/>
  <c r="K44" i="40"/>
  <c r="N44" i="40"/>
  <c r="M44" i="40"/>
  <c r="M43" i="40"/>
  <c r="U38" i="40"/>
  <c r="P28" i="40"/>
  <c r="T28" i="40" s="1"/>
  <c r="T19" i="40"/>
  <c r="W19" i="40"/>
  <c r="U19" i="40"/>
  <c r="V19" i="40"/>
  <c r="V38" i="40"/>
  <c r="T13" i="40"/>
  <c r="O27" i="40"/>
  <c r="W13" i="40"/>
  <c r="U13" i="40"/>
  <c r="V13" i="40"/>
  <c r="F51" i="40"/>
  <c r="N37" i="40"/>
  <c r="K37" i="40"/>
  <c r="M37" i="40"/>
  <c r="L37" i="40"/>
  <c r="L40" i="40"/>
  <c r="K40" i="40"/>
  <c r="M40" i="40"/>
  <c r="N40" i="40"/>
  <c r="G51" i="40"/>
  <c r="H51" i="40"/>
  <c r="W28" i="40"/>
  <c r="N27" i="40"/>
  <c r="M27" i="40"/>
  <c r="L27" i="40"/>
  <c r="K27" i="40"/>
  <c r="T14" i="40"/>
  <c r="T25" i="40"/>
  <c r="U25" i="40"/>
  <c r="W25" i="40"/>
  <c r="V25" i="40"/>
  <c r="U49" i="40"/>
  <c r="T49" i="40"/>
  <c r="V49" i="40"/>
  <c r="W49" i="40"/>
  <c r="R51" i="40"/>
  <c r="N28" i="40"/>
  <c r="M28" i="40"/>
  <c r="L28" i="40"/>
  <c r="K28" i="40"/>
  <c r="J52" i="40"/>
  <c r="F52" i="40"/>
  <c r="V43" i="40"/>
  <c r="U43" i="40"/>
  <c r="T43" i="40"/>
  <c r="W43" i="40"/>
  <c r="I51" i="40"/>
  <c r="M49" i="40"/>
  <c r="K49" i="40"/>
  <c r="R27" i="40"/>
  <c r="K50" i="40"/>
  <c r="N50" i="40"/>
  <c r="M50" i="40"/>
  <c r="L50" i="40"/>
  <c r="Q28" i="40"/>
  <c r="U28" i="40" s="1"/>
  <c r="U14" i="40"/>
  <c r="R28" i="40"/>
  <c r="V28" i="40" s="1"/>
  <c r="F52" i="38"/>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W38" i="41" l="1"/>
  <c r="V38" i="41"/>
  <c r="U38" i="41"/>
  <c r="T38" i="41"/>
  <c r="O52" i="41"/>
  <c r="K52" i="41"/>
  <c r="N52" i="41"/>
  <c r="M52" i="41"/>
  <c r="L52" i="41"/>
  <c r="W28" i="41"/>
  <c r="V28" i="41"/>
  <c r="T28" i="41"/>
  <c r="U28" i="41"/>
  <c r="O51" i="41"/>
  <c r="W37" i="41"/>
  <c r="U37" i="41"/>
  <c r="V37" i="41"/>
  <c r="T37" i="41"/>
  <c r="L51" i="41"/>
  <c r="N51" i="41"/>
  <c r="M51" i="41"/>
  <c r="K51" i="41"/>
  <c r="T44" i="41"/>
  <c r="W44" i="41"/>
  <c r="V44" i="41"/>
  <c r="U44" i="41"/>
  <c r="T40" i="41"/>
  <c r="V40" i="41"/>
  <c r="W40" i="41"/>
  <c r="U49" i="41"/>
  <c r="T49" i="41"/>
  <c r="W49" i="41"/>
  <c r="V49" i="41"/>
  <c r="T46" i="41"/>
  <c r="W46" i="41"/>
  <c r="V46" i="41"/>
  <c r="U46" i="41"/>
  <c r="P51" i="40"/>
  <c r="W27" i="40"/>
  <c r="V27" i="40"/>
  <c r="T27" i="40"/>
  <c r="S52" i="40"/>
  <c r="W38" i="40"/>
  <c r="T40" i="40"/>
  <c r="W40" i="40"/>
  <c r="V40" i="40"/>
  <c r="W50" i="40"/>
  <c r="V50" i="40"/>
  <c r="T50" i="40"/>
  <c r="U50" i="40"/>
  <c r="N51" i="40"/>
  <c r="M51" i="40"/>
  <c r="L51" i="40"/>
  <c r="K51" i="40"/>
  <c r="T44" i="40"/>
  <c r="W44" i="40"/>
  <c r="U44" i="40"/>
  <c r="V44" i="40"/>
  <c r="O52" i="40"/>
  <c r="O51" i="40"/>
  <c r="W37" i="40"/>
  <c r="V37" i="40"/>
  <c r="U37" i="40"/>
  <c r="T37" i="40"/>
  <c r="K52" i="40"/>
  <c r="L52" i="40"/>
  <c r="N52" i="40"/>
  <c r="M52" i="40"/>
  <c r="N51" i="38"/>
  <c r="M51" i="38"/>
  <c r="L51" i="38"/>
  <c r="K51" i="38"/>
  <c r="T40" i="38"/>
  <c r="W40" i="38"/>
  <c r="V40" i="38"/>
  <c r="T44" i="38"/>
  <c r="W44" i="38"/>
  <c r="U44" i="38"/>
  <c r="V44" i="38"/>
  <c r="W46" i="38"/>
  <c r="V46" i="38"/>
  <c r="U46" i="38"/>
  <c r="T46" i="38"/>
  <c r="W50" i="38"/>
  <c r="V50" i="38"/>
  <c r="T50" i="38"/>
  <c r="U50" i="38"/>
  <c r="V38" i="38"/>
  <c r="W38" i="38"/>
  <c r="O51" i="38"/>
  <c r="W37" i="38"/>
  <c r="V37" i="38"/>
  <c r="U37" i="38"/>
  <c r="T37" i="38"/>
  <c r="W27" i="38"/>
  <c r="V27" i="38"/>
  <c r="T27" i="38"/>
  <c r="X52" i="33"/>
  <c r="X51" i="33"/>
  <c r="X44" i="33"/>
  <c r="T51" i="41" l="1"/>
  <c r="W51" i="41"/>
  <c r="V51" i="41"/>
  <c r="W52" i="41"/>
  <c r="V52" i="41"/>
  <c r="U52" i="41"/>
  <c r="T52" i="41"/>
  <c r="W51" i="40"/>
  <c r="V51" i="40"/>
  <c r="T51" i="40"/>
  <c r="W52" i="40"/>
  <c r="V52" i="40"/>
  <c r="U52" i="40"/>
  <c r="T52" i="40"/>
  <c r="W51" i="38"/>
  <c r="V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16" i="34"/>
  <c r="H40" i="34" s="1"/>
  <c r="Q40" i="34" s="1"/>
  <c r="G40" i="34"/>
  <c r="P40" i="34" s="1"/>
  <c r="P40" i="35" s="1"/>
  <c r="P40" i="36" s="1"/>
  <c r="P40" i="37"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Q40" i="38"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Q40" i="40" l="1"/>
  <c r="Q51" i="38"/>
  <c r="U51" i="38" s="1"/>
  <c r="U40" i="38"/>
  <c r="U49" i="37"/>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J28" i="32"/>
  <c r="J29" i="32"/>
  <c r="I29" i="32"/>
  <c r="I28" i="32"/>
  <c r="H28" i="32"/>
  <c r="G28" i="32"/>
  <c r="H29" i="32"/>
  <c r="G29" i="32"/>
  <c r="Q40" i="41" l="1"/>
  <c r="Q51" i="40"/>
  <c r="U51" i="40" s="1"/>
  <c r="U40" i="40"/>
  <c r="V47" i="38"/>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50" i="32" s="1"/>
  <c r="F22" i="32"/>
  <c r="J20" i="32"/>
  <c r="J47" i="32" s="1"/>
  <c r="J19" i="32"/>
  <c r="I20" i="32"/>
  <c r="I47" i="32" s="1"/>
  <c r="I19" i="32"/>
  <c r="H20" i="32"/>
  <c r="H47" i="32" s="1"/>
  <c r="H19" i="32"/>
  <c r="H46" i="32" s="1"/>
  <c r="G20" i="32"/>
  <c r="G47" i="32" s="1"/>
  <c r="G19" i="32"/>
  <c r="G46" i="32" s="1"/>
  <c r="F20" i="32"/>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AA47" i="32"/>
  <c r="H44" i="32"/>
  <c r="F36" i="32"/>
  <c r="Y31" i="32"/>
  <c r="X31" i="32"/>
  <c r="Z30" i="32"/>
  <c r="Y30" i="32"/>
  <c r="X30" i="32"/>
  <c r="AA29" i="32"/>
  <c r="AA31" i="32" s="1"/>
  <c r="Z29" i="32"/>
  <c r="Z31" i="32" s="1"/>
  <c r="AA28" i="32"/>
  <c r="AA30" i="32" s="1"/>
  <c r="F29" i="31"/>
  <c r="F20" i="31"/>
  <c r="Y58" i="30"/>
  <c r="Y57" i="30"/>
  <c r="N20" i="32" l="1"/>
  <c r="Q40" i="43"/>
  <c r="Q51" i="41"/>
  <c r="U51" i="41" s="1"/>
  <c r="U40" i="41"/>
  <c r="W52" i="38"/>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Q40" i="44" l="1"/>
  <c r="Q51" i="43"/>
  <c r="U51" i="43" s="1"/>
  <c r="U40" i="43"/>
  <c r="P52" i="37"/>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T40" i="45" l="1"/>
  <c r="Q51" i="44"/>
  <c r="U51" i="44" s="1"/>
  <c r="U40" i="44"/>
  <c r="L50" i="3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S30" i="32" l="1"/>
  <c r="T40" i="46"/>
  <c r="Y40" i="45"/>
  <c r="T51" i="45"/>
  <c r="Y51" i="45" s="1"/>
  <c r="O16" i="3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Y40" i="46" l="1"/>
  <c r="T51" i="46"/>
  <c r="Y51" i="46" s="1"/>
  <c r="R20" i="32"/>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D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Q16" i="38"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Q16" i="40" l="1"/>
  <c r="Q27" i="38"/>
  <c r="U27" i="38" s="1"/>
  <c r="U16" i="38"/>
  <c r="T20" i="36"/>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Q16" i="41" l="1"/>
  <c r="Q27" i="40"/>
  <c r="U27" i="40" s="1"/>
  <c r="U16" i="40"/>
  <c r="P28" i="37"/>
  <c r="T28" i="37" s="1"/>
  <c r="Q27" i="37"/>
  <c r="U27" i="37" s="1"/>
  <c r="P27" i="37"/>
  <c r="T27" i="37" s="1"/>
  <c r="W17" i="37"/>
  <c r="S28" i="37"/>
  <c r="W28" i="37" s="1"/>
  <c r="S27" i="37"/>
  <c r="W27" i="37" s="1"/>
  <c r="W16" i="37"/>
  <c r="W23" i="36"/>
  <c r="S28" i="36"/>
  <c r="W28" i="36" s="1"/>
  <c r="Q16" i="43" l="1"/>
  <c r="Q27" i="41"/>
  <c r="U27" i="41" s="1"/>
  <c r="U16" i="41"/>
  <c r="Q16" i="44" l="1"/>
  <c r="U16" i="43"/>
  <c r="Q27" i="43"/>
  <c r="U27" i="43" s="1"/>
  <c r="U16" i="44" l="1"/>
  <c r="Q27" i="44"/>
  <c r="U27"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<sst xmlns="http://schemas.openxmlformats.org/spreadsheetml/2006/main" count="1901" uniqueCount="131">
  <si>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</si>
  <si>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</si>
  <si>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</si>
  <si>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</si>
  <si>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</si>
  <si>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</si>
  <si>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</si>
  <si>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</si>
  <si>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</si>
  <si>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</si>
  <si>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</si>
  <si>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</si>
  <si>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</si>
  <si>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</si>
  <si>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</si>
  <si>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</si>
  <si>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</si>
  <si>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</si>
  <si>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</si>
  <si>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</si>
  <si>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</si>
  <si>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</si>
  <si>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</si>
  <si>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</si>
  <si>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</si>
  <si>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</si>
  <si>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</si>
  <si>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</si>
  <si>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</si>
  <si>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</si>
  <si>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</si>
  <si>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</si>
  <si>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</si>
  <si>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</si>
  <si>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</si>
  <si>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</si>
  <si>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</si>
  <si>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</si>
  <si>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</si>
  <si>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</si>
  <si>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</si>
  <si>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</si>
  <si>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</si>
  <si>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</si>
  <si>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</si>
  <si>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</si>
  <si>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</si>
  <si>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</si>
  <si>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</si>
  <si>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</si>
  <si>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</si>
  <si>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</si>
  <si>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</si>
  <si>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</si>
  <si>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</si>
  <si>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</si>
  <si>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</si>
  <si>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</si>
  <si>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</si>
  <si>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</si>
  <si>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</si>
  <si>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</si>
  <si>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</si>
  <si>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</si>
  <si>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</si>
  <si>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</si>
  <si>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</si>
  <si>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</si>
  <si>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</si>
  <si>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</si>
  <si>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</si>
  <si>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</si>
  <si>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</si>
  <si>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</si>
  <si>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</si>
  <si>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</si>
  <si>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</si>
  <si>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</si>
  <si>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</si>
  <si>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</si>
  <si>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</si>
  <si>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</si>
  <si>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</si>
  <si>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</si>
  <si>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</si>
  <si>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</si>
  <si>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</si>
  <si>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</si>
  <si>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</si>
  <si>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</si>
  <si>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</si>
  <si>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</si>
  <si>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</si>
  <si>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</si>
  <si>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</si>
  <si>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</si>
  <si>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</si>
  <si>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</si>
  <si>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</si>
  <si>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</si>
  <si>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</si>
  <si>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</si>
  <si>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</si>
  <si>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</si>
  <si>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</si>
  <si>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</si>
  <si>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</si>
  <si>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</si>
  <si>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</si>
  <si>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</si>
  <si>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</si>
  <si>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</si>
  <si>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</si>
  <si>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</si>
  <si>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</si>
  <si>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</si>
  <si>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</si>
  <si>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</si>
  <si>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</si>
  <si>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</si>
  <si>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</si>
  <si>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</si>
  <si>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</si>
  <si>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</si>
  <si>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</si>
  <si>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</si>
  <si>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</si>
  <si>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2024</t>
  </si>
  <si>
    <t>Jan 2024</t>
  </si>
  <si>
    <t>Monthly Cruise Occupany Ratio GPH for 2022-2024</t>
  </si>
  <si>
    <t>Passenger number for December 2023 were updated following upload of the December 2023 traffic originally on 18th January 2024, the overall impact of these corrections to total passengers in December 2023 is immaterial (&lt;1.5%)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</si>
</sst>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70">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xf numFmtId="0" fontId="19" fillId="4" borderId="0" xfId="3" applyFont="1" applyAlignment="1"/>
    <xf numFmtId="0" fontId="19" fillId="4" borderId="3" xfId="3" applyFont="1" applyBorder="1" applyAlignment="1"/>
    <xf numFmtId="0" fontId="20" fillId="0" borderId="0" xfId="0" applyFont="1" applyAlignment="1">
      <alignment horizontal="center" vertical="center" wrapText="1"/>
    </xf>
    <xf numFmtId="0" fontId="17" fillId="0" borderId="0" xfId="0" applyFont="1"/>
    <xf numFmtId="169" fontId="17" fillId="0" borderId="0" xfId="8" applyNumberFormat="1" applyFont="1" applyFill="1" applyBorder="1" applyAlignment="1" applyProtection="1">
      <alignment horizontal="right" indent="1"/>
    </xf>
    <xf numFmtId="169" fontId="17" fillId="0" borderId="0" xfId="0" applyNumberFormat="1" applyFont="1" applyAlignment="1">
      <alignment horizontal="right" indent="1"/>
    </xf>
    <xf numFmtId="9" fontId="33" fillId="0" borderId="0" xfId="8" applyFont="1"/>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8" fillId="2" borderId="3" xfId="1" applyFont="1" applyBorder="1" applyAlignment="1">
      <alignment horizontal="center"/>
    </xf>
    <xf numFmtId="0" fontId="18" fillId="2" borderId="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28</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22238" y="726476"/>
          <a:ext cx="10027248" cy="53527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p>
        <a:p>
          <a:pPr rtl="0" eaLnBrk="1" latinLnBrk="0" hangingPunct="1">
            <a:spcBef>
              <a:spcPts val="600"/>
            </a:spcBef>
          </a:pPr>
          <a:r>
            <a:rPr lang="de-DE" sz="1000" i="1" baseline="0">
              <a:solidFill>
                <a:sysClr val="windowText" lastClr="000000"/>
              </a:solidFill>
              <a:latin typeface="+mn-lt"/>
            </a:rPr>
            <a:t>* February 2024 includes San Juan Cruise Port for the first time.</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29</xdr:col>
      <xdr:colOff>147530</xdr:colOff>
      <xdr:row>0</xdr:row>
      <xdr:rowOff>0</xdr:rowOff>
    </xdr:from>
    <xdr:to>
      <xdr:col>30</xdr:col>
      <xdr:colOff>42332</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07EA374-873F-445D-9BA0-CCD29A80527D}"/>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446C3065-F0E5-4C1C-AA67-14A8CC007714}"/>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4/KPI/Monthly&amp;KPI/2-Feb/Traffic%20Stats%20Template.xlsx" TargetMode="External"/><Relationship Id="rId1" Type="http://schemas.openxmlformats.org/officeDocument/2006/relationships/externalLinkPath" Target="https://gyholding.sharepoint.com/sites/Finance/Shared%20Documents/General/2024/KPI/Monthly&amp;KPI/2-Feb/Traffic%20Stats%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Jan-24"/>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O23">
            <v>2681245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7.xml"/><Relationship Id="rId4" Type="http://schemas.microsoft.com/office/2017/10/relationships/threadedComment" Target="../threadedComments/threadedComment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45337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38A6-CE2A-402A-800B-FA87C6295727}">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6" t="str">
        <f>D4</f>
        <v>October</v>
      </c>
      <c r="G9" s="159"/>
      <c r="H9" s="159"/>
      <c r="I9" s="159"/>
      <c r="J9" s="159"/>
      <c r="K9" s="159"/>
      <c r="L9" s="159"/>
      <c r="M9" s="159"/>
      <c r="N9" s="160"/>
      <c r="O9" s="158" t="str">
        <f>"January to "&amp; D4</f>
        <v>January to October</v>
      </c>
      <c r="P9" s="159"/>
      <c r="Q9" s="159"/>
      <c r="R9" s="159"/>
      <c r="S9" s="159"/>
      <c r="T9" s="159"/>
      <c r="U9" s="159"/>
      <c r="V9" s="159"/>
      <c r="W9" s="160"/>
      <c r="X9" s="158" t="s">
        <v>57</v>
      </c>
      <c r="Y9" s="159"/>
      <c r="Z9" s="159"/>
      <c r="AA9" s="161"/>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1157</v>
      </c>
      <c r="Q13" s="68">
        <f>'Sep-23'!Q13+'Oct-23'!H13</f>
        <v>228</v>
      </c>
      <c r="R13" s="68">
        <f>'Sep-23'!R13+'Oct-23'!I13</f>
        <v>551</v>
      </c>
      <c r="S13" s="68">
        <f>'Sep-23'!S13+'Oct-23'!J13</f>
        <v>1212</v>
      </c>
      <c r="T13" s="64">
        <f>IFERROR(O13/P13-1,"n/a")</f>
        <v>6.8280034572169468E-2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2647182</v>
      </c>
      <c r="Q14" s="68">
        <f>'Sep-23'!Q14+'Oct-23'!H14</f>
        <v>324020</v>
      </c>
      <c r="R14" s="68">
        <f>'Sep-23'!R14+'Oct-23'!I14</f>
        <v>1092884</v>
      </c>
      <c r="S14" s="68">
        <f>'Sep-23'!S14+'Oct-23'!J14</f>
        <v>3643281</v>
      </c>
      <c r="T14" s="64">
        <f>IFERROR(O14/P14-1,"n/a")</f>
        <v>0.53699518960162163</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521</v>
      </c>
      <c r="Q16" s="68">
        <f>'Sep-23'!Q16+'Oct-23'!H16</f>
        <v>169</v>
      </c>
      <c r="R16" s="68">
        <f>'Sep-23'!R16+'Oct-23'!I16</f>
        <v>38</v>
      </c>
      <c r="S16" s="68">
        <f>'Sep-23'!S16+'Oct-23'!J16</f>
        <v>517</v>
      </c>
      <c r="T16" s="64">
        <f>IFERROR(O16/P16-1,"n/a")</f>
        <v>-1.7274472168905985E-2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852989</v>
      </c>
      <c r="Q17" s="68">
        <f>'Sep-23'!Q17+'Oct-23'!H17</f>
        <v>259331</v>
      </c>
      <c r="R17" s="68">
        <f>'Sep-23'!R17+'Oct-23'!I17</f>
        <v>63680</v>
      </c>
      <c r="S17" s="68">
        <f>'Sep-23'!S17+'Oct-23'!J17</f>
        <v>1304953</v>
      </c>
      <c r="T17" s="64">
        <f>IFERROR(O17/P17-1,"n/a")</f>
        <v>0.79463275610822648</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693</v>
      </c>
      <c r="Q22" s="68">
        <f>'Sep-23'!Q22+'Oct-23'!H22</f>
        <v>191</v>
      </c>
      <c r="R22" s="68">
        <f>'Sep-23'!R22+'Oct-23'!I22</f>
        <v>205</v>
      </c>
      <c r="S22" s="68">
        <f>'Sep-23'!S22+'Oct-23'!J22</f>
        <v>946</v>
      </c>
      <c r="T22" s="64">
        <f>IFERROR(O22/P22-1,"n/a")</f>
        <v>0.67532467532467533</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1667352</v>
      </c>
      <c r="Q23" s="68">
        <f>'Sep-23'!Q23+'Oct-23'!H23</f>
        <v>342388</v>
      </c>
      <c r="R23" s="68">
        <f>'Sep-23'!R23+'Oct-23'!I23</f>
        <v>545974</v>
      </c>
      <c r="S23" s="68">
        <f>'Sep-23'!S23+'Oct-23'!J23</f>
        <v>2898167</v>
      </c>
      <c r="T23" s="64">
        <f>IFERROR(O23/P23-1,"n/a")</f>
        <v>1.1290453365576076</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0.9"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2990</v>
      </c>
      <c r="Q27" s="75">
        <f t="shared" si="3"/>
        <v>619</v>
      </c>
      <c r="R27" s="75">
        <f t="shared" si="3"/>
        <v>803</v>
      </c>
      <c r="S27" s="75">
        <f t="shared" si="3"/>
        <v>2956</v>
      </c>
      <c r="T27" s="66">
        <f>IFERROR(O27/P27-1,"n/a")</f>
        <v>0.20100334448160528</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6020302</v>
      </c>
      <c r="Q28" s="76">
        <f t="shared" si="3"/>
        <v>936731</v>
      </c>
      <c r="R28" s="76">
        <f t="shared" si="3"/>
        <v>1712585</v>
      </c>
      <c r="S28" s="76">
        <f t="shared" si="3"/>
        <v>8421657</v>
      </c>
      <c r="T28" s="67">
        <f>IFERROR(O28/P28-1,"n/a")</f>
        <v>0.72968797910802485</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9" t="str">
        <f>F9</f>
        <v>October</v>
      </c>
      <c r="G33" s="159"/>
      <c r="H33" s="159"/>
      <c r="I33" s="159"/>
      <c r="J33" s="159"/>
      <c r="K33" s="159"/>
      <c r="L33" s="159"/>
      <c r="M33" s="159"/>
      <c r="N33" s="160"/>
      <c r="O33" s="162" t="str">
        <f>"April to "&amp;D4&amp;" (YTD)"</f>
        <v>April to October (YTD)</v>
      </c>
      <c r="P33" s="163"/>
      <c r="Q33" s="163"/>
      <c r="R33" s="163"/>
      <c r="S33" s="163"/>
      <c r="T33" s="163"/>
      <c r="U33" s="163"/>
      <c r="V33" s="163"/>
      <c r="W33" s="164"/>
      <c r="X33" s="158" t="s">
        <v>58</v>
      </c>
      <c r="Y33" s="159"/>
      <c r="Z33" s="159"/>
      <c r="AA33" s="161"/>
    </row>
    <row r="34" spans="1:29" s="124" customFormat="1" ht="10.5">
      <c r="A34" s="123"/>
      <c r="B34" s="123"/>
      <c r="C34" s="29"/>
      <c r="D34" s="30"/>
      <c r="E34" s="30"/>
      <c r="F34" s="153"/>
      <c r="G34" s="154"/>
      <c r="H34" s="154"/>
      <c r="I34" s="154"/>
      <c r="J34" s="154"/>
      <c r="K34" s="154"/>
      <c r="L34" s="154"/>
      <c r="M34" s="154"/>
      <c r="N34" s="155"/>
      <c r="O34" s="153"/>
      <c r="P34" s="154"/>
      <c r="Q34" s="154"/>
      <c r="R34" s="154"/>
      <c r="S34" s="154"/>
      <c r="T34" s="154"/>
      <c r="U34" s="154"/>
      <c r="V34" s="154"/>
      <c r="W34" s="155"/>
      <c r="X34" s="153"/>
      <c r="Y34" s="154"/>
      <c r="Z34" s="154"/>
      <c r="AA34" s="155"/>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627</v>
      </c>
      <c r="Q37" s="74">
        <f>'Sep-23'!Q37+'Oct-23'!H37</f>
        <v>228</v>
      </c>
      <c r="R37" s="74">
        <f>'Sep-23'!R37+'Oct-23'!I37</f>
        <v>42</v>
      </c>
      <c r="S37" s="74">
        <f>'Sep-23'!S37+'Oct-23'!J37</f>
        <v>696</v>
      </c>
      <c r="T37" s="120">
        <f>IFERROR(O37/P37-1,"n/a")</f>
        <v>0.12599681020733655</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1887524</v>
      </c>
      <c r="Q38" s="74">
        <f>'Sep-23'!Q38+'Oct-23'!H38</f>
        <v>324020</v>
      </c>
      <c r="R38" s="74">
        <f>'Sep-23'!R38+'Oct-23'!I38</f>
        <v>0</v>
      </c>
      <c r="S38" s="74">
        <f>'Sep-23'!S38+'Oct-23'!J38</f>
        <v>2192177</v>
      </c>
      <c r="T38" s="120">
        <f>IFERROR(O38/P38-1,"n/a")</f>
        <v>0.34065686052203836</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485</v>
      </c>
      <c r="Q40" s="74">
        <f>'Sep-23'!Q40+'Oct-23'!H40</f>
        <v>157</v>
      </c>
      <c r="R40" s="74">
        <f>'Sep-23'!R40+'Oct-23'!I40</f>
        <v>28</v>
      </c>
      <c r="S40" s="74">
        <f>'Sep-23'!S40+'Oct-23'!J40</f>
        <v>494</v>
      </c>
      <c r="T40" s="120">
        <f>IFERROR(O40/P40-1,"n/a")</f>
        <v>0</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816481</v>
      </c>
      <c r="Q41" s="74">
        <f>'Sep-23'!Q41+'Oct-23'!H41</f>
        <v>249228</v>
      </c>
      <c r="R41" s="74">
        <f>'Sep-23'!R41+'Oct-23'!I41</f>
        <v>22567</v>
      </c>
      <c r="S41" s="74">
        <f>'Sep-23'!S41+'Oct-23'!J41</f>
        <v>1224579</v>
      </c>
      <c r="T41" s="120">
        <f>IFERROR(O41/P41-1,"n/a")</f>
        <v>0.77315454983030829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640</v>
      </c>
      <c r="Q46" s="74">
        <f>'Sep-23'!Q46+'Oct-23'!H46</f>
        <v>191</v>
      </c>
      <c r="R46" s="74">
        <f>'Sep-23'!R46+'Oct-23'!I46</f>
        <v>0</v>
      </c>
      <c r="S46" s="74">
        <f>'Sep-23'!S46+'Oct-23'!J46</f>
        <v>623</v>
      </c>
      <c r="T46" s="120">
        <f>IFERROR(O46/P46-1,"n/a")</f>
        <v>0.36562500000000009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1598898</v>
      </c>
      <c r="Q47" s="74">
        <f>'Sep-23'!Q47+'Oct-23'!H47</f>
        <v>342388</v>
      </c>
      <c r="R47" s="74">
        <f>'Sep-23'!R47+'Oct-23'!I47</f>
        <v>0</v>
      </c>
      <c r="S47" s="74">
        <f>'Sep-23'!S47+'Oct-23'!J47</f>
        <v>1978352</v>
      </c>
      <c r="T47" s="120">
        <f>IFERROR(O47/P47-1,"n/a")</f>
        <v>0.69716517251256804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2359</v>
      </c>
      <c r="Q51" s="75">
        <f t="shared" si="11"/>
        <v>607</v>
      </c>
      <c r="R51" s="75">
        <f t="shared" si="11"/>
        <v>76</v>
      </c>
      <c r="S51" s="75">
        <f t="shared" si="11"/>
        <v>2088</v>
      </c>
      <c r="T51" s="66">
        <f>IFERROR(O51/P51-1,"n/a")</f>
        <v>0.15472657905892317</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5152597</v>
      </c>
      <c r="Q52" s="76">
        <f t="shared" si="11"/>
        <v>926628</v>
      </c>
      <c r="R52" s="76">
        <f t="shared" si="11"/>
        <v>30861</v>
      </c>
      <c r="S52" s="76">
        <f t="shared" si="11"/>
        <v>5963880</v>
      </c>
      <c r="T52" s="67">
        <f>IFERROR(O52/P52-1,"n/a")</f>
        <v>0.53997780148534802</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topLeftCell="A7" zoomScale="75" zoomScaleNormal="75" workbookViewId="0">
      <selection activeCell="O23" sqref="O2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6" t="str">
        <f>D4</f>
        <v>September</v>
      </c>
      <c r="G9" s="159"/>
      <c r="H9" s="159"/>
      <c r="I9" s="159"/>
      <c r="J9" s="159"/>
      <c r="K9" s="159"/>
      <c r="L9" s="159"/>
      <c r="M9" s="159"/>
      <c r="N9" s="160"/>
      <c r="O9" s="158" t="str">
        <f>"January to "&amp; D4</f>
        <v>January to September</v>
      </c>
      <c r="P9" s="159"/>
      <c r="Q9" s="159"/>
      <c r="R9" s="159"/>
      <c r="S9" s="159"/>
      <c r="T9" s="159"/>
      <c r="U9" s="159"/>
      <c r="V9" s="159"/>
      <c r="W9" s="160"/>
      <c r="X9" s="158" t="s">
        <v>57</v>
      </c>
      <c r="Y9" s="159"/>
      <c r="Z9" s="159"/>
      <c r="AA9" s="161"/>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1079</v>
      </c>
      <c r="Q13" s="68">
        <f>'Aug-23'!Q13+'Sep-23'!H13</f>
        <v>139</v>
      </c>
      <c r="R13" s="68">
        <f>'Aug-23'!R13+'Sep-23'!I13</f>
        <v>551</v>
      </c>
      <c r="S13" s="68">
        <f>'Aug-23'!S13+'Sep-23'!J13</f>
        <v>1102</v>
      </c>
      <c r="T13" s="64">
        <f>IFERROR(O13/P13-1,"n/a")</f>
        <v>7.0435588507877567E-2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2378604</v>
      </c>
      <c r="Q14" s="68">
        <f>'Aug-23'!Q14+'Sep-23'!H14</f>
        <v>180900</v>
      </c>
      <c r="R14" s="68">
        <f>'Aug-23'!R14+'Sep-23'!I14</f>
        <v>1092884</v>
      </c>
      <c r="S14" s="68">
        <f>'Aug-23'!S14+'Sep-23'!J14</f>
        <v>3343418</v>
      </c>
      <c r="T14" s="64">
        <f>IFERROR(O14/P14-1,"n/a")</f>
        <v>0.59191862117443672</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432</v>
      </c>
      <c r="Q16" s="68">
        <f>'Aug-23'!Q16+'Sep-23'!H16</f>
        <v>136</v>
      </c>
      <c r="R16" s="68">
        <f>'Aug-23'!R16+'Sep-23'!I16</f>
        <v>21</v>
      </c>
      <c r="S16" s="68">
        <f>'Aug-23'!S16+'Sep-23'!J16</f>
        <v>403</v>
      </c>
      <c r="T16" s="64">
        <f>IFERROR(O16/P16-1,"n/a")</f>
        <v>-1.620370370370372E-2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728384</v>
      </c>
      <c r="Q17" s="68">
        <f>'Aug-23'!Q17+'Sep-23'!H17</f>
        <v>215286</v>
      </c>
      <c r="R17" s="68">
        <f>'Aug-23'!R17+'Sep-23'!I17</f>
        <v>49726</v>
      </c>
      <c r="S17" s="68">
        <f>'Aug-23'!S17+'Sep-23'!J17</f>
        <v>1081890</v>
      </c>
      <c r="T17" s="64">
        <f>IFERROR(O17/P17-1,"n/a")</f>
        <v>0.82818266189262801</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544</v>
      </c>
      <c r="Q22" s="68">
        <f>'Aug-23'!Q22+'Sep-23'!H22</f>
        <v>84</v>
      </c>
      <c r="R22" s="68">
        <f>'Aug-23'!R22+'Sep-23'!I22</f>
        <v>205</v>
      </c>
      <c r="S22" s="68">
        <f>'Aug-23'!S22+'Sep-23'!J22</f>
        <v>819</v>
      </c>
      <c r="T22" s="64">
        <f>IFERROR(O22/P22-1,"n/a")</f>
        <v>0.79411764705882359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1328891</v>
      </c>
      <c r="Q23" s="68">
        <f>'Aug-23'!Q23+'Sep-23'!H23</f>
        <v>167883</v>
      </c>
      <c r="R23" s="68">
        <f>'Aug-23'!R23+'Sep-23'!I23</f>
        <v>545974</v>
      </c>
      <c r="S23" s="68">
        <f>'Aug-23'!S23+'Sep-23'!J23</f>
        <v>2565359</v>
      </c>
      <c r="T23" s="64">
        <f>IFERROR(O23/P23-1,"n/a")</f>
        <v>1.2847261363046329</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2576</v>
      </c>
      <c r="Q27" s="75">
        <f t="shared" si="3"/>
        <v>375</v>
      </c>
      <c r="R27" s="75">
        <f t="shared" si="3"/>
        <v>785</v>
      </c>
      <c r="S27" s="75">
        <f t="shared" si="3"/>
        <v>2568</v>
      </c>
      <c r="T27" s="66">
        <f>IFERROR(O27/P27-1,"n/a")</f>
        <v>0.21079192546583858</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5153216</v>
      </c>
      <c r="Q28" s="76">
        <f t="shared" si="3"/>
        <v>568611</v>
      </c>
      <c r="R28" s="76">
        <f t="shared" si="3"/>
        <v>1698631</v>
      </c>
      <c r="S28" s="76">
        <f t="shared" si="3"/>
        <v>7494720</v>
      </c>
      <c r="T28" s="67">
        <f>IFERROR(O28/P28-1,"n/a")</f>
        <v>0.78569149827990903</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9" t="str">
        <f>F9</f>
        <v>September</v>
      </c>
      <c r="G33" s="159"/>
      <c r="H33" s="159"/>
      <c r="I33" s="159"/>
      <c r="J33" s="159"/>
      <c r="K33" s="159"/>
      <c r="L33" s="159"/>
      <c r="M33" s="159"/>
      <c r="N33" s="160"/>
      <c r="O33" s="162" t="str">
        <f>"April to "&amp;D4&amp;" (YTD)"</f>
        <v>April to September (YTD)</v>
      </c>
      <c r="P33" s="163"/>
      <c r="Q33" s="163"/>
      <c r="R33" s="163"/>
      <c r="S33" s="163"/>
      <c r="T33" s="163"/>
      <c r="U33" s="163"/>
      <c r="V33" s="163"/>
      <c r="W33" s="164"/>
      <c r="X33" s="158" t="s">
        <v>58</v>
      </c>
      <c r="Y33" s="159"/>
      <c r="Z33" s="159"/>
      <c r="AA33" s="161"/>
    </row>
    <row r="34" spans="1:29" s="124" customFormat="1" ht="10.5">
      <c r="A34" s="123"/>
      <c r="B34" s="123"/>
      <c r="C34" s="29"/>
      <c r="D34" s="30"/>
      <c r="E34" s="30"/>
      <c r="F34" s="153"/>
      <c r="G34" s="154"/>
      <c r="H34" s="154"/>
      <c r="I34" s="154"/>
      <c r="J34" s="154"/>
      <c r="K34" s="154"/>
      <c r="L34" s="154"/>
      <c r="M34" s="154"/>
      <c r="N34" s="155"/>
      <c r="O34" s="153"/>
      <c r="P34" s="154"/>
      <c r="Q34" s="154"/>
      <c r="R34" s="154"/>
      <c r="S34" s="154"/>
      <c r="T34" s="154"/>
      <c r="U34" s="154"/>
      <c r="V34" s="154"/>
      <c r="W34" s="155"/>
      <c r="X34" s="153"/>
      <c r="Y34" s="154"/>
      <c r="Z34" s="154"/>
      <c r="AA34" s="155"/>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549</v>
      </c>
      <c r="Q37" s="74">
        <f>'Aug-23'!Q37+'Sep-23'!H37</f>
        <v>139</v>
      </c>
      <c r="R37" s="74">
        <f>'Aug-23'!R37+'Sep-23'!I37</f>
        <v>42</v>
      </c>
      <c r="S37" s="74">
        <f>'Aug-23'!S37+'Sep-23'!J37</f>
        <v>586</v>
      </c>
      <c r="T37" s="120">
        <f>IFERROR(O37/P37-1,"n/a")</f>
        <v>0.13843351548269589</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1618946</v>
      </c>
      <c r="Q38" s="74">
        <f>'Aug-23'!Q38+'Sep-23'!H38</f>
        <v>180900</v>
      </c>
      <c r="R38" s="74">
        <f>'Aug-23'!R38+'Sep-23'!I38</f>
        <v>0</v>
      </c>
      <c r="S38" s="74">
        <f>'Aug-23'!S38+'Sep-23'!J38</f>
        <v>1892314</v>
      </c>
      <c r="T38" s="120">
        <f>IFERROR(O38/P38-1,"n/a")</f>
        <v>0.38878010755145631</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396</v>
      </c>
      <c r="Q40" s="74">
        <f>'Aug-23'!Q40+'Sep-23'!H40</f>
        <v>124</v>
      </c>
      <c r="R40" s="74">
        <f>'Aug-23'!R40+'Sep-23'!I40</f>
        <v>11</v>
      </c>
      <c r="S40" s="74">
        <f>'Aug-23'!S40+'Sep-23'!J40</f>
        <v>380</v>
      </c>
      <c r="T40" s="120">
        <f>IFERROR(O40/P40-1,"n/a")</f>
        <v>5.050505050504972E-3</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691876</v>
      </c>
      <c r="Q41" s="74">
        <f>'Aug-23'!Q41+'Sep-23'!H41</f>
        <v>205183</v>
      </c>
      <c r="R41" s="74">
        <f>'Aug-23'!R41+'Sep-23'!I41</f>
        <v>8613</v>
      </c>
      <c r="S41" s="74">
        <f>'Aug-23'!S41+'Sep-23'!J41</f>
        <v>1001516</v>
      </c>
      <c r="T41" s="120">
        <f>IFERROR(O41/P41-1,"n/a")</f>
        <v>0.80460660580797705</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491</v>
      </c>
      <c r="Q46" s="74">
        <f>'Aug-23'!Q46+'Sep-23'!H46</f>
        <v>84</v>
      </c>
      <c r="R46" s="74">
        <f>'Aug-23'!R46+'Sep-23'!I46</f>
        <v>0</v>
      </c>
      <c r="S46" s="74">
        <f>'Aug-23'!S46+'Sep-23'!J46</f>
        <v>496</v>
      </c>
      <c r="T46" s="120">
        <f>IFERROR(O46/P46-1,"n/a")</f>
        <v>0.40325865580448061</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1260437</v>
      </c>
      <c r="Q47" s="74">
        <f>'Aug-23'!Q47+'Sep-23'!H47</f>
        <v>167883</v>
      </c>
      <c r="R47" s="74">
        <f>'Aug-23'!R47+'Sep-23'!I47</f>
        <v>0</v>
      </c>
      <c r="S47" s="74">
        <f>'Aug-23'!S47+'Sep-23'!J47</f>
        <v>1645544</v>
      </c>
      <c r="T47" s="120">
        <f>IFERROR(O47/P47-1,"n/a")</f>
        <v>0.74532959600519511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1945</v>
      </c>
      <c r="Q51" s="75">
        <f t="shared" si="11"/>
        <v>363</v>
      </c>
      <c r="R51" s="75">
        <f t="shared" si="11"/>
        <v>58</v>
      </c>
      <c r="S51" s="75">
        <f t="shared" si="11"/>
        <v>1700</v>
      </c>
      <c r="T51" s="66">
        <f>IFERROR(O51/P51-1,"n/a")</f>
        <v>0.15784061696658092</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4285511</v>
      </c>
      <c r="Q52" s="76">
        <f t="shared" si="11"/>
        <v>558508</v>
      </c>
      <c r="R52" s="76">
        <f t="shared" si="11"/>
        <v>16907</v>
      </c>
      <c r="S52" s="76">
        <f t="shared" si="11"/>
        <v>5036943</v>
      </c>
      <c r="T52" s="67">
        <f>IFERROR(O52/P52-1,"n/a")</f>
        <v>0.56893658655875567</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6" t="str">
        <f>D4</f>
        <v>August</v>
      </c>
      <c r="G9" s="159"/>
      <c r="H9" s="159"/>
      <c r="I9" s="159"/>
      <c r="J9" s="159"/>
      <c r="K9" s="159"/>
      <c r="L9" s="159"/>
      <c r="M9" s="159"/>
      <c r="N9" s="160"/>
      <c r="O9" s="158" t="str">
        <f>"January to "&amp; D4</f>
        <v>January to August</v>
      </c>
      <c r="P9" s="159"/>
      <c r="Q9" s="159"/>
      <c r="R9" s="159"/>
      <c r="S9" s="159"/>
      <c r="T9" s="159"/>
      <c r="U9" s="159"/>
      <c r="V9" s="159"/>
      <c r="W9" s="160"/>
      <c r="X9" s="158" t="s">
        <v>57</v>
      </c>
      <c r="Y9" s="159"/>
      <c r="Z9" s="159"/>
      <c r="AA9" s="161"/>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f>O23-'[2]Aug-23'!$O$23</f>
        <v>-19798</v>
      </c>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9" t="str">
        <f>F9</f>
        <v>August</v>
      </c>
      <c r="G33" s="159"/>
      <c r="H33" s="159"/>
      <c r="I33" s="159"/>
      <c r="J33" s="159"/>
      <c r="K33" s="159"/>
      <c r="L33" s="159"/>
      <c r="M33" s="159"/>
      <c r="N33" s="160"/>
      <c r="O33" s="162" t="str">
        <f>"April to "&amp;D4&amp;" (YTD)"</f>
        <v>April to August (YTD)</v>
      </c>
      <c r="P33" s="163"/>
      <c r="Q33" s="163"/>
      <c r="R33" s="163"/>
      <c r="S33" s="163"/>
      <c r="T33" s="163"/>
      <c r="U33" s="163"/>
      <c r="V33" s="163"/>
      <c r="W33" s="164"/>
      <c r="X33" s="158" t="s">
        <v>58</v>
      </c>
      <c r="Y33" s="159"/>
      <c r="Z33" s="159"/>
      <c r="AA33" s="161"/>
    </row>
    <row r="34" spans="1:29" s="124" customFormat="1" ht="10.5">
      <c r="A34" s="123"/>
      <c r="B34" s="123"/>
      <c r="C34" s="29"/>
      <c r="D34" s="30"/>
      <c r="E34" s="30"/>
      <c r="F34" s="153"/>
      <c r="G34" s="154"/>
      <c r="H34" s="154"/>
      <c r="I34" s="154"/>
      <c r="J34" s="154"/>
      <c r="K34" s="154"/>
      <c r="L34" s="154"/>
      <c r="M34" s="154"/>
      <c r="N34" s="155"/>
      <c r="O34" s="153"/>
      <c r="P34" s="154"/>
      <c r="Q34" s="154"/>
      <c r="R34" s="154"/>
      <c r="S34" s="154"/>
      <c r="T34" s="154"/>
      <c r="U34" s="154"/>
      <c r="V34" s="154"/>
      <c r="W34" s="155"/>
      <c r="X34" s="153"/>
      <c r="Y34" s="154"/>
      <c r="Z34" s="154"/>
      <c r="AA34" s="155"/>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9" t="s">
        <v>55</v>
      </c>
      <c r="G9" s="159"/>
      <c r="H9" s="159"/>
      <c r="I9" s="159"/>
      <c r="J9" s="159"/>
      <c r="K9" s="159"/>
      <c r="L9" s="159"/>
      <c r="M9" s="159"/>
      <c r="N9" s="160"/>
      <c r="O9" s="158" t="s">
        <v>126</v>
      </c>
      <c r="P9" s="159"/>
      <c r="Q9" s="159"/>
      <c r="R9" s="159"/>
      <c r="S9" s="159"/>
      <c r="T9" s="159"/>
      <c r="U9" s="159"/>
      <c r="V9" s="159"/>
      <c r="W9" s="160"/>
      <c r="X9" s="158" t="s">
        <v>57</v>
      </c>
      <c r="Y9" s="159"/>
      <c r="Z9" s="159"/>
      <c r="AA9" s="161"/>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9" t="str">
        <f>F9</f>
        <v>July</v>
      </c>
      <c r="G33" s="159"/>
      <c r="H33" s="159"/>
      <c r="I33" s="159"/>
      <c r="J33" s="159"/>
      <c r="K33" s="159"/>
      <c r="L33" s="159"/>
      <c r="M33" s="159"/>
      <c r="N33" s="160"/>
      <c r="O33" s="162" t="s">
        <v>61</v>
      </c>
      <c r="P33" s="163"/>
      <c r="Q33" s="163"/>
      <c r="R33" s="163"/>
      <c r="S33" s="163"/>
      <c r="T33" s="163"/>
      <c r="U33" s="163"/>
      <c r="V33" s="163"/>
      <c r="W33" s="164"/>
      <c r="X33" s="158" t="s">
        <v>58</v>
      </c>
      <c r="Y33" s="159"/>
      <c r="Z33" s="159"/>
      <c r="AA33" s="161"/>
    </row>
    <row r="34" spans="1:29" s="124" customFormat="1" ht="10.5">
      <c r="A34" s="123"/>
      <c r="B34" s="123"/>
      <c r="C34" s="29"/>
      <c r="D34" s="30"/>
      <c r="E34" s="30"/>
      <c r="F34" s="153"/>
      <c r="G34" s="154"/>
      <c r="H34" s="154"/>
      <c r="I34" s="154"/>
      <c r="J34" s="154"/>
      <c r="K34" s="154"/>
      <c r="L34" s="154"/>
      <c r="M34" s="154"/>
      <c r="N34" s="155"/>
      <c r="O34" s="153"/>
      <c r="P34" s="154"/>
      <c r="Q34" s="154"/>
      <c r="R34" s="154"/>
      <c r="S34" s="154"/>
      <c r="T34" s="154"/>
      <c r="U34" s="154"/>
      <c r="V34" s="154"/>
      <c r="W34" s="155"/>
      <c r="X34" s="153"/>
      <c r="Y34" s="154"/>
      <c r="Z34" s="154"/>
      <c r="AA34" s="155"/>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15" zoomScaleNormal="100" workbookViewId="0">
      <selection activeCell="O13" sqref="O1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9" t="s">
        <v>51</v>
      </c>
      <c r="G9" s="159"/>
      <c r="H9" s="159"/>
      <c r="I9" s="159"/>
      <c r="J9" s="159"/>
      <c r="K9" s="159"/>
      <c r="L9" s="159"/>
      <c r="M9" s="159"/>
      <c r="N9" s="160"/>
      <c r="O9" s="158" t="s">
        <v>52</v>
      </c>
      <c r="P9" s="159"/>
      <c r="Q9" s="159"/>
      <c r="R9" s="159"/>
      <c r="S9" s="159"/>
      <c r="T9" s="159"/>
      <c r="U9" s="159"/>
      <c r="V9" s="159"/>
      <c r="W9" s="160"/>
      <c r="X9" s="158" t="s">
        <v>57</v>
      </c>
      <c r="Y9" s="159"/>
      <c r="Z9" s="159"/>
      <c r="AA9" s="161"/>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9" t="str">
        <f>F9</f>
        <v>June</v>
      </c>
      <c r="G33" s="159"/>
      <c r="H33" s="159"/>
      <c r="I33" s="159"/>
      <c r="J33" s="159"/>
      <c r="K33" s="159"/>
      <c r="L33" s="159"/>
      <c r="M33" s="159"/>
      <c r="N33" s="160"/>
      <c r="O33" s="162" t="s">
        <v>124</v>
      </c>
      <c r="P33" s="163"/>
      <c r="Q33" s="163"/>
      <c r="R33" s="163"/>
      <c r="S33" s="163"/>
      <c r="T33" s="163"/>
      <c r="U33" s="163"/>
      <c r="V33" s="163"/>
      <c r="W33" s="164"/>
      <c r="X33" s="158" t="s">
        <v>58</v>
      </c>
      <c r="Y33" s="159"/>
      <c r="Z33" s="159"/>
      <c r="AA33" s="161"/>
    </row>
    <row r="34" spans="1:29" s="124" customFormat="1" ht="10.5">
      <c r="A34" s="123"/>
      <c r="B34" s="123"/>
      <c r="C34" s="29"/>
      <c r="D34" s="30"/>
      <c r="E34" s="30"/>
      <c r="F34" s="153"/>
      <c r="G34" s="154"/>
      <c r="H34" s="154"/>
      <c r="I34" s="154"/>
      <c r="J34" s="154"/>
      <c r="K34" s="154"/>
      <c r="L34" s="154"/>
      <c r="M34" s="154"/>
      <c r="N34" s="155"/>
      <c r="O34" s="153"/>
      <c r="P34" s="154"/>
      <c r="Q34" s="154"/>
      <c r="R34" s="154"/>
      <c r="S34" s="154"/>
      <c r="T34" s="154"/>
      <c r="U34" s="154"/>
      <c r="V34" s="154"/>
      <c r="W34" s="155"/>
      <c r="X34" s="153"/>
      <c r="Y34" s="154"/>
      <c r="Z34" s="154"/>
      <c r="AA34" s="155"/>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9" t="s">
        <v>47</v>
      </c>
      <c r="G9" s="159"/>
      <c r="H9" s="159"/>
      <c r="I9" s="159"/>
      <c r="J9" s="159"/>
      <c r="K9" s="159"/>
      <c r="L9" s="159"/>
      <c r="M9" s="159"/>
      <c r="N9" s="160"/>
      <c r="O9" s="158" t="s">
        <v>49</v>
      </c>
      <c r="P9" s="159"/>
      <c r="Q9" s="159"/>
      <c r="R9" s="159"/>
      <c r="S9" s="159"/>
      <c r="T9" s="159"/>
      <c r="U9" s="159"/>
      <c r="V9" s="159"/>
      <c r="W9" s="160"/>
      <c r="X9" s="158" t="s">
        <v>57</v>
      </c>
      <c r="Y9" s="159"/>
      <c r="Z9" s="159"/>
      <c r="AA9" s="161"/>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9" t="str">
        <f>F9</f>
        <v>May</v>
      </c>
      <c r="G33" s="159"/>
      <c r="H33" s="159"/>
      <c r="I33" s="159"/>
      <c r="J33" s="159"/>
      <c r="K33" s="159"/>
      <c r="L33" s="159"/>
      <c r="M33" s="159"/>
      <c r="N33" s="160"/>
      <c r="O33" s="162" t="s">
        <v>120</v>
      </c>
      <c r="P33" s="163"/>
      <c r="Q33" s="163"/>
      <c r="R33" s="163"/>
      <c r="S33" s="163"/>
      <c r="T33" s="163"/>
      <c r="U33" s="163"/>
      <c r="V33" s="163"/>
      <c r="W33" s="164"/>
      <c r="X33" s="158" t="s">
        <v>58</v>
      </c>
      <c r="Y33" s="159"/>
      <c r="Z33" s="159"/>
      <c r="AA33" s="161"/>
    </row>
    <row r="34" spans="1:29" ht="14.25">
      <c r="A34" s="9"/>
      <c r="B34" s="9"/>
      <c r="C34" s="29"/>
      <c r="D34" s="30"/>
      <c r="E34" s="30"/>
      <c r="F34" s="153"/>
      <c r="G34" s="154"/>
      <c r="H34" s="154"/>
      <c r="I34" s="154"/>
      <c r="J34" s="154"/>
      <c r="K34" s="154"/>
      <c r="L34" s="154"/>
      <c r="M34" s="154"/>
      <c r="N34" s="155"/>
      <c r="O34" s="153"/>
      <c r="P34" s="154"/>
      <c r="Q34" s="154"/>
      <c r="R34" s="154"/>
      <c r="S34" s="154"/>
      <c r="T34" s="154"/>
      <c r="U34" s="154"/>
      <c r="V34" s="154"/>
      <c r="W34" s="155"/>
      <c r="X34" s="153"/>
      <c r="Y34" s="154"/>
      <c r="Z34" s="154"/>
      <c r="AA34" s="155"/>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topLeftCell="A11"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9" t="s">
        <v>45</v>
      </c>
      <c r="G9" s="159"/>
      <c r="H9" s="159"/>
      <c r="I9" s="159"/>
      <c r="J9" s="159"/>
      <c r="K9" s="159"/>
      <c r="L9" s="159"/>
      <c r="M9" s="159"/>
      <c r="N9" s="160"/>
      <c r="O9" s="158" t="s">
        <v>46</v>
      </c>
      <c r="P9" s="159"/>
      <c r="Q9" s="159"/>
      <c r="R9" s="159"/>
      <c r="S9" s="159"/>
      <c r="T9" s="159"/>
      <c r="U9" s="159"/>
      <c r="V9" s="159"/>
      <c r="W9" s="160"/>
      <c r="X9" s="158" t="s">
        <v>57</v>
      </c>
      <c r="Y9" s="159"/>
      <c r="Z9" s="159"/>
      <c r="AA9" s="161"/>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'[3]Cruise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9" t="str">
        <f>F9</f>
        <v>April</v>
      </c>
      <c r="G33" s="159"/>
      <c r="H33" s="159"/>
      <c r="I33" s="159"/>
      <c r="J33" s="159"/>
      <c r="K33" s="159"/>
      <c r="L33" s="159"/>
      <c r="M33" s="159"/>
      <c r="N33" s="160"/>
      <c r="O33" s="162" t="s">
        <v>114</v>
      </c>
      <c r="P33" s="163"/>
      <c r="Q33" s="163"/>
      <c r="R33" s="163"/>
      <c r="S33" s="163"/>
      <c r="T33" s="163"/>
      <c r="U33" s="163"/>
      <c r="V33" s="163"/>
      <c r="W33" s="164"/>
      <c r="X33" s="158" t="s">
        <v>58</v>
      </c>
      <c r="Y33" s="159"/>
      <c r="Z33" s="159"/>
      <c r="AA33" s="161"/>
    </row>
    <row r="34" spans="1:29" ht="14.25">
      <c r="A34" s="9"/>
      <c r="B34" s="9"/>
      <c r="C34" s="29"/>
      <c r="D34" s="30"/>
      <c r="E34" s="30"/>
      <c r="F34" s="153"/>
      <c r="G34" s="154"/>
      <c r="H34" s="154"/>
      <c r="I34" s="154"/>
      <c r="J34" s="154"/>
      <c r="K34" s="154"/>
      <c r="L34" s="154"/>
      <c r="M34" s="154"/>
      <c r="N34" s="155"/>
      <c r="O34" s="153"/>
      <c r="P34" s="154"/>
      <c r="Q34" s="154"/>
      <c r="R34" s="154"/>
      <c r="S34" s="154"/>
      <c r="T34" s="154"/>
      <c r="U34" s="154"/>
      <c r="V34" s="154"/>
      <c r="W34" s="155"/>
      <c r="X34" s="153"/>
      <c r="Y34" s="154"/>
      <c r="Z34" s="154"/>
      <c r="AA34" s="155"/>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9" t="s">
        <v>41</v>
      </c>
      <c r="G9" s="159"/>
      <c r="H9" s="159"/>
      <c r="I9" s="159"/>
      <c r="J9" s="159"/>
      <c r="K9" s="159"/>
      <c r="L9" s="159"/>
      <c r="M9" s="159"/>
      <c r="N9" s="160"/>
      <c r="O9" s="158" t="s">
        <v>43</v>
      </c>
      <c r="P9" s="159"/>
      <c r="Q9" s="159"/>
      <c r="R9" s="159"/>
      <c r="S9" s="159"/>
      <c r="T9" s="159"/>
      <c r="U9" s="159"/>
      <c r="V9" s="159"/>
      <c r="W9" s="160"/>
      <c r="X9" s="158" t="s">
        <v>57</v>
      </c>
      <c r="Y9" s="159"/>
      <c r="Z9" s="159"/>
      <c r="AA9" s="161"/>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'[3]Regional BD'!$EF$36</f>
        <v>181</v>
      </c>
      <c r="G13" s="71">
        <f>'[3]Regional BD'!$DS$36</f>
        <v>204</v>
      </c>
      <c r="H13" s="71">
        <f>'[3]Regional BD'!$DF$36</f>
        <v>0</v>
      </c>
      <c r="I13" s="71">
        <f>'[3]Regional BD'!$CS$36</f>
        <v>147</v>
      </c>
      <c r="J13" s="71">
        <f>'[3]Regional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'[3]Regional BD'!$EF$41</f>
        <v>565574</v>
      </c>
      <c r="G14" s="71">
        <f>'[3]Regional BD'!$DS$41</f>
        <v>344501</v>
      </c>
      <c r="H14" s="71">
        <f>'[3]Regional BD'!$DF$41</f>
        <v>0</v>
      </c>
      <c r="I14" s="71">
        <f>'[3]Regional BD'!$CS$41</f>
        <v>196286</v>
      </c>
      <c r="J14" s="71">
        <f>'[3]Regional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KPI 2019&amp;2023Regional-BD'!$M$13</f>
        <v>16</v>
      </c>
      <c r="G16" s="71">
        <f>'[3]Cruise KPI 2019&amp;2023Regional-BD'!$J$13</f>
        <v>26</v>
      </c>
      <c r="H16" s="71">
        <f>'[3]Cruise KPI 2019&amp;2023Regional-BD'!$G$13</f>
        <v>5</v>
      </c>
      <c r="I16" s="71">
        <f>'[3]Regional BD'!$CS$69</f>
        <v>1</v>
      </c>
      <c r="J16" s="71">
        <f>'[3]Cruise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'[3]Cruise KPI 2019&amp;2023Regional-BD'!$N$13</f>
        <v>43135</v>
      </c>
      <c r="G17" s="71">
        <f>'[3]Cruise KPI 2019&amp;2023Regional-BD'!$K$13</f>
        <v>28377</v>
      </c>
      <c r="H17" s="71">
        <f>'[3]Cruise KPI 2019&amp;2023Regional-BD'!$H$13</f>
        <v>4146</v>
      </c>
      <c r="I17" s="71">
        <f>'[3]Regional BD'!$CS$74</f>
        <v>565</v>
      </c>
      <c r="J17" s="71">
        <f>'[3]Cruise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KPI 2019&amp;2023Regional-BD'!$M$19</f>
        <v>17</v>
      </c>
      <c r="G19" s="71">
        <f>'[3]Cruise KPI 2019&amp;2023Regional-BD'!$J$19</f>
        <v>6</v>
      </c>
      <c r="H19" s="71">
        <f>'[3]Cruise KPI 2019&amp;2023Regional-BD'!$G$19</f>
        <v>0</v>
      </c>
      <c r="I19" s="71">
        <f>'[3]Regional BD'!$CS$157</f>
        <v>2</v>
      </c>
      <c r="J19" s="71">
        <f>'[3]Cruise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'[3]Cruise KPI 2019&amp;2023Regional-BD'!$N$19+'[3]Ferry KPI'!$N$11</f>
        <v>14734</v>
      </c>
      <c r="G20" s="71">
        <f>'[3]Cruise KPI 2019&amp;2023Regional-BD'!$K$19</f>
        <v>595</v>
      </c>
      <c r="H20" s="71">
        <f>'[3]Cruise KPI 2019&amp;2023Regional-BD'!$H$19+'[3]Ferry KPI'!$H$11</f>
        <v>0</v>
      </c>
      <c r="I20" s="71">
        <f>'[3]Regional BD'!$CS$162+'[3]Ferry Summary'!$U$25</f>
        <v>887</v>
      </c>
      <c r="J20" s="71">
        <f>'[3]Cruise KPI 2019&amp;2023Regional-BD'!$E$19+'[3]Ferry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KPI 2019&amp;2023Regional-BD'!$M$23</f>
        <v>108</v>
      </c>
      <c r="G22" s="71">
        <f>'[3]Cruise KPI 2019&amp;2023Regional-BD'!$J$23</f>
        <v>24</v>
      </c>
      <c r="H22" s="71">
        <f>'[3]Regional BD'!$DF$212</f>
        <v>0</v>
      </c>
      <c r="I22" s="71">
        <f>'[3]Regional BD'!$CS$212</f>
        <v>10</v>
      </c>
      <c r="J22" s="71">
        <f>'[3]Regional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'[3]Cruise KPI 2019&amp;2023Regional-BD'!$N$23</f>
        <v>297870</v>
      </c>
      <c r="G23" s="71">
        <f>'[3]Cruise KPI 2019&amp;2023Regional-BD'!$K$23</f>
        <v>32594</v>
      </c>
      <c r="H23" s="71">
        <f>'[3]Regional BD'!$DF$217</f>
        <v>0</v>
      </c>
      <c r="I23" s="71">
        <f>'[3]Regional BD'!$CS$217</f>
        <v>28535</v>
      </c>
      <c r="J23" s="71">
        <f>'[3]Regional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59" t="str">
        <f>F9</f>
        <v>March</v>
      </c>
      <c r="G33" s="159"/>
      <c r="H33" s="159"/>
      <c r="I33" s="159"/>
      <c r="J33" s="159"/>
      <c r="K33" s="159"/>
      <c r="L33" s="159"/>
      <c r="M33" s="159"/>
      <c r="N33" s="160"/>
      <c r="O33" s="158" t="s">
        <v>107</v>
      </c>
      <c r="P33" s="159"/>
      <c r="Q33" s="159"/>
      <c r="R33" s="159"/>
      <c r="S33" s="159"/>
      <c r="T33" s="159"/>
      <c r="U33" s="159"/>
      <c r="V33" s="159"/>
      <c r="W33" s="160"/>
      <c r="X33" s="158" t="s">
        <v>58</v>
      </c>
      <c r="Y33" s="159"/>
      <c r="Z33" s="159"/>
      <c r="AA33" s="161"/>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SUM('[3]Regional BD'!$DQ$366:$DS$366,'[3]Regional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SUM('[3]Regional BD'!$DQ$371:$DS$371,'[3]Regional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9" t="s">
        <v>41</v>
      </c>
      <c r="G9" s="159"/>
      <c r="H9" s="159"/>
      <c r="I9" s="159"/>
      <c r="J9" s="159"/>
      <c r="K9" s="159"/>
      <c r="L9" s="159"/>
      <c r="M9" s="159"/>
      <c r="N9" s="160"/>
      <c r="O9" s="158" t="s">
        <v>43</v>
      </c>
      <c r="P9" s="159"/>
      <c r="Q9" s="159"/>
      <c r="R9" s="159"/>
      <c r="S9" s="159"/>
      <c r="T9" s="159"/>
      <c r="U9" s="159"/>
      <c r="V9" s="159"/>
      <c r="W9" s="160"/>
      <c r="X9" s="158" t="s">
        <v>57</v>
      </c>
      <c r="Y9" s="159"/>
      <c r="Z9" s="159"/>
      <c r="AA9" s="161"/>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'[3]Cruise Summary Data Entry'!$CG$105</f>
        <v>57</v>
      </c>
      <c r="G13" s="71">
        <f>'[3]Cruise Summary Data Entry'!$AL$105</f>
        <v>74</v>
      </c>
      <c r="H13" s="71">
        <f>'[3]Cruise Summary Data Entry'!$V$105</f>
        <v>0</v>
      </c>
      <c r="I13" s="71">
        <f>'[3]Cruise Summary Data Entry'!$BR$105</f>
        <v>29</v>
      </c>
      <c r="J13" s="71">
        <f>'[3]Cruise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'[3]Cruise Summary Data Entry'!$CG$110</f>
        <v>109432</v>
      </c>
      <c r="G14" s="71">
        <f>'[3]Cruise Summary Data Entry'!$AL$110</f>
        <v>60824</v>
      </c>
      <c r="H14" s="71">
        <f>'[3]Cruise Summary Data Entry'!$V$110</f>
        <v>0</v>
      </c>
      <c r="I14" s="71">
        <f>'[3]Cruise Summary Data Entry'!$BR$110</f>
        <v>48626</v>
      </c>
      <c r="J14" s="71">
        <f>'[3]Cruise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Summary Data Entry'!$CG$6+'[3]Cruise Summary Data Entry'!$CG$17</f>
        <v>37</v>
      </c>
      <c r="G16" s="71">
        <f>'[3]Cruise Summary Data Entry'!$AL$6+'[3]Cruise Summary Data Entry'!$AL$17</f>
        <v>24</v>
      </c>
      <c r="H16" s="71">
        <f>'[3]Cruise Summary Data Entry'!$V$6+'[3]Cruise Summary Data Entry'!$V$17</f>
        <v>0</v>
      </c>
      <c r="I16" s="71">
        <f>'[3]Cruise Summary Data Entry'!$BR$6+'[3]Cruise Summary Data Entry'!$BR$17</f>
        <v>10</v>
      </c>
      <c r="J16" s="71">
        <f>'[3]Cruise Summary Data Entry'!$F$6+'[3]Cruise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'[3]Cruise Summary Data Entry'!$CG$11+'[3]Cruise Summary Data Entry'!$CG$22</f>
        <v>105059</v>
      </c>
      <c r="G17" s="71">
        <f>'[3]Cruise Summary Data Entry'!$AL$11+'[3]Cruise Summary Data Entry'!$AL$22</f>
        <v>32594</v>
      </c>
      <c r="H17" s="71">
        <v>0</v>
      </c>
      <c r="I17" s="71">
        <f>'[3]Cruise Summary Data Entry'!$BR$11+'[3]Cruise Summary Data Entry'!$BR$22</f>
        <v>28535</v>
      </c>
      <c r="J17" s="71">
        <f>'[3]Cruise Summary Data Entry'!$F$11+'[3]Cruise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Summary Data Entry'!$CG$116</f>
        <v>15</v>
      </c>
      <c r="G19" s="71">
        <f>'[3]Cruise Summary Data Entry'!$AL$116</f>
        <v>5</v>
      </c>
      <c r="H19" s="71">
        <f>'[3]Cruise Summary Data Entry'!$V$116</f>
        <v>0</v>
      </c>
      <c r="I19" s="71">
        <f>'[3]Cruise Summary Data Entry'!$BR$116</f>
        <v>2</v>
      </c>
      <c r="J19" s="71">
        <f>'[3]Cruise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'[3]Cruise Summary Data Entry'!$CG$121+'[3]Ferry Summary'!$F$58</f>
        <v>14659</v>
      </c>
      <c r="G20" s="71">
        <f>'[3]Cruise Summary Data Entry'!$AL$121+'[3]Ferry Summary'!$F$39</f>
        <v>364</v>
      </c>
      <c r="H20" s="71">
        <f>'[3]Cruise Summary Data Entry'!$V$121+'[3]Ferry Summary'!$F$24</f>
        <v>0</v>
      </c>
      <c r="I20" s="71">
        <f>'[3]Cruise Summary Data Entry'!$BR$121+'[3]Ferry Summary'!$U$25</f>
        <v>887</v>
      </c>
      <c r="J20" s="71">
        <f>'[3]Cruise Summary Data Entry'!$F$121+'[3]Ferry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Summary Data Entry'!$CG$94</f>
        <v>124</v>
      </c>
      <c r="G22" s="71">
        <f>'[3]Cruise Summary Data Entry'!$AL$94</f>
        <v>130</v>
      </c>
      <c r="H22" s="71">
        <f>'[3]Cruise Summary Data Entry'!$V$94</f>
        <v>0</v>
      </c>
      <c r="I22" s="71">
        <f>'[3]Cruise Summary Data Entry'!$BR$94</f>
        <v>118</v>
      </c>
      <c r="J22" s="71">
        <f>'[3]Cruise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'[3]Cruise Summary Data Entry'!$CG$99</f>
        <v>456142</v>
      </c>
      <c r="G23" s="71">
        <f>'[3]Cruise Summary Data Entry'!$AL$99</f>
        <v>283677</v>
      </c>
      <c r="H23" s="71">
        <f>'[3]Cruise Summary Data Entry'!$V$99</f>
        <v>0</v>
      </c>
      <c r="I23" s="71">
        <f>'[3]Cruise Summary Data Entry'!$BR$99</f>
        <v>147660</v>
      </c>
      <c r="J23" s="71">
        <f>'[3]Cruise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'[3]Cruise Summary Data Entry'!$CG$28</f>
        <v>11</v>
      </c>
      <c r="G25" s="71">
        <f>'[3]Cruise Summary Data Entry'!$AL$28</f>
        <v>14</v>
      </c>
      <c r="H25" s="71">
        <f>'[3]Cruise Summary Data Entry'!$V$28</f>
        <v>4</v>
      </c>
      <c r="I25" s="71">
        <f>'[3]Cruise Summary Data Entry'!$BR$28</f>
        <v>1</v>
      </c>
      <c r="J25" s="71">
        <f>'[3]Cruise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'[3]Cruise Summary Data Entry'!$CG$33</f>
        <v>35490</v>
      </c>
      <c r="G26" s="71">
        <f>'[3]Cruise Summary Data Entry'!$AL$33</f>
        <v>19157</v>
      </c>
      <c r="H26" s="71">
        <f>'[3]Cruise Summary Data Entry'!$V$33</f>
        <v>3290</v>
      </c>
      <c r="I26" s="71">
        <f>'[3]Cruise Summary Data Entry'!$BR$33</f>
        <v>565</v>
      </c>
      <c r="J26" s="71">
        <f>'[3]Cruise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'[3]Cruise Historical Data Summary'!$EF$113</f>
        <v>78</v>
      </c>
      <c r="G28" s="71">
        <f>'[3]Cruise Historical Data Summary'!$DS$113</f>
        <v>13</v>
      </c>
      <c r="H28" s="71">
        <f>'[3]Cruise Historical Data Summary'!$DF$113</f>
        <v>1</v>
      </c>
      <c r="I28" s="71">
        <f>'[3]Cruise Historical Data Summary'!$CS$113</f>
        <v>0</v>
      </c>
      <c r="J28" s="71">
        <f>'[3]Cruise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'[3]Cruise Historical Data Summary'!$EF$118+'[3]Ferry Summary'!$F$54</f>
        <v>200531</v>
      </c>
      <c r="G29" s="71">
        <f>'[3]Cruise Historical Data Summary'!$DS$118+'[3]Ferry Summary'!$F$35</f>
        <v>10202</v>
      </c>
      <c r="H29" s="71">
        <f>'[3]Cruise Historical Data Summary'!$DF$118</f>
        <v>856</v>
      </c>
      <c r="I29" s="71">
        <f>'[3]Cruise Historical Data Summary'!$CS$118</f>
        <v>0</v>
      </c>
      <c r="J29" s="71">
        <f>'[3]Cruise Historical Data Summary'!$CF$118+'[3]Ferry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59" t="str">
        <f>F9</f>
        <v>March</v>
      </c>
      <c r="G36" s="159"/>
      <c r="H36" s="159"/>
      <c r="I36" s="159"/>
      <c r="J36" s="159"/>
      <c r="K36" s="159"/>
      <c r="L36" s="159"/>
      <c r="M36" s="159"/>
      <c r="N36" s="160"/>
      <c r="O36" s="158" t="s">
        <v>107</v>
      </c>
      <c r="P36" s="159"/>
      <c r="Q36" s="159"/>
      <c r="R36" s="159"/>
      <c r="S36" s="159"/>
      <c r="T36" s="159"/>
      <c r="U36" s="159"/>
      <c r="V36" s="159"/>
      <c r="W36" s="160"/>
      <c r="X36" s="158" t="s">
        <v>58</v>
      </c>
      <c r="Y36" s="159"/>
      <c r="Z36" s="159"/>
      <c r="AA36" s="161"/>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59" t="s">
        <v>39</v>
      </c>
      <c r="G9" s="159"/>
      <c r="H9" s="159"/>
      <c r="I9" s="159"/>
      <c r="J9" s="159"/>
      <c r="K9" s="159"/>
      <c r="L9" s="159"/>
      <c r="M9" s="159"/>
      <c r="N9" s="160"/>
      <c r="O9" s="158" t="s">
        <v>38</v>
      </c>
      <c r="P9" s="159"/>
      <c r="Q9" s="159"/>
      <c r="R9" s="159"/>
      <c r="S9" s="159"/>
      <c r="T9" s="159"/>
      <c r="U9" s="159"/>
      <c r="V9" s="159"/>
      <c r="W9" s="160"/>
      <c r="X9" s="158" t="s">
        <v>57</v>
      </c>
      <c r="Y9" s="159"/>
      <c r="Z9" s="159"/>
      <c r="AA9" s="161"/>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59" t="str">
        <f>F9</f>
        <v>February</v>
      </c>
      <c r="G36" s="159"/>
      <c r="H36" s="159"/>
      <c r="I36" s="159"/>
      <c r="J36" s="159"/>
      <c r="K36" s="159"/>
      <c r="L36" s="159"/>
      <c r="M36" s="159"/>
      <c r="N36" s="160"/>
      <c r="O36" s="158" t="s">
        <v>103</v>
      </c>
      <c r="P36" s="159"/>
      <c r="Q36" s="159"/>
      <c r="R36" s="159"/>
      <c r="S36" s="159"/>
      <c r="T36" s="159"/>
      <c r="U36" s="159"/>
      <c r="V36" s="159"/>
      <c r="W36" s="160"/>
      <c r="X36" s="158" t="s">
        <v>58</v>
      </c>
      <c r="Y36" s="159"/>
      <c r="Z36" s="159"/>
      <c r="AA36" s="161"/>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59" t="s">
        <v>33</v>
      </c>
      <c r="G9" s="159"/>
      <c r="H9" s="159"/>
      <c r="I9" s="159"/>
      <c r="J9" s="159"/>
      <c r="K9" s="159"/>
      <c r="L9" s="159"/>
      <c r="M9" s="159"/>
      <c r="N9" s="160"/>
      <c r="O9" s="158" t="s">
        <v>33</v>
      </c>
      <c r="P9" s="159"/>
      <c r="Q9" s="159"/>
      <c r="R9" s="159"/>
      <c r="S9" s="159"/>
      <c r="T9" s="159"/>
      <c r="U9" s="159"/>
      <c r="V9" s="159"/>
      <c r="W9" s="160"/>
      <c r="X9" s="158" t="s">
        <v>57</v>
      </c>
      <c r="Y9" s="159"/>
      <c r="Z9" s="159"/>
      <c r="AA9" s="161"/>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59" t="str">
        <f>F9</f>
        <v>January</v>
      </c>
      <c r="G36" s="159"/>
      <c r="H36" s="159"/>
      <c r="I36" s="159"/>
      <c r="J36" s="159"/>
      <c r="K36" s="159"/>
      <c r="L36" s="159"/>
      <c r="M36" s="159"/>
      <c r="N36" s="160"/>
      <c r="O36" s="158" t="s">
        <v>100</v>
      </c>
      <c r="P36" s="159"/>
      <c r="Q36" s="159"/>
      <c r="R36" s="159"/>
      <c r="S36" s="159"/>
      <c r="T36" s="159"/>
      <c r="U36" s="159"/>
      <c r="V36" s="159"/>
      <c r="W36" s="160"/>
      <c r="X36" s="158" t="s">
        <v>58</v>
      </c>
      <c r="Y36" s="159"/>
      <c r="Z36" s="159"/>
      <c r="AA36" s="161"/>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9" t="s">
        <v>31</v>
      </c>
      <c r="G9" s="159"/>
      <c r="H9" s="159"/>
      <c r="I9" s="159"/>
      <c r="J9" s="159"/>
      <c r="K9" s="159"/>
      <c r="L9" s="160"/>
      <c r="M9" s="158" t="s">
        <v>95</v>
      </c>
      <c r="N9" s="159"/>
      <c r="O9" s="159"/>
      <c r="P9" s="159"/>
      <c r="Q9" s="159"/>
      <c r="R9" s="159"/>
      <c r="S9" s="160"/>
      <c r="T9" s="158" t="s">
        <v>57</v>
      </c>
      <c r="U9" s="159"/>
      <c r="V9" s="161"/>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9" t="str">
        <f>F9</f>
        <v>December</v>
      </c>
      <c r="G36" s="159"/>
      <c r="H36" s="159"/>
      <c r="I36" s="159"/>
      <c r="J36" s="159"/>
      <c r="K36" s="159"/>
      <c r="L36" s="160"/>
      <c r="M36" s="158" t="s">
        <v>96</v>
      </c>
      <c r="N36" s="159"/>
      <c r="O36" s="159"/>
      <c r="P36" s="159"/>
      <c r="Q36" s="159"/>
      <c r="R36" s="159"/>
      <c r="S36" s="160"/>
      <c r="T36" s="158" t="s">
        <v>58</v>
      </c>
      <c r="U36" s="159"/>
      <c r="V36" s="161"/>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9" t="s">
        <v>27</v>
      </c>
      <c r="G9" s="159"/>
      <c r="H9" s="159"/>
      <c r="I9" s="159"/>
      <c r="J9" s="159"/>
      <c r="K9" s="159"/>
      <c r="L9" s="160"/>
      <c r="M9" s="158" t="s">
        <v>92</v>
      </c>
      <c r="N9" s="159"/>
      <c r="O9" s="159"/>
      <c r="P9" s="159"/>
      <c r="Q9" s="159"/>
      <c r="R9" s="159"/>
      <c r="S9" s="160"/>
      <c r="T9" s="158" t="s">
        <v>57</v>
      </c>
      <c r="U9" s="159"/>
      <c r="V9" s="161"/>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9" t="str">
        <f>F9</f>
        <v>November</v>
      </c>
      <c r="G36" s="159"/>
      <c r="H36" s="159"/>
      <c r="I36" s="159"/>
      <c r="J36" s="159"/>
      <c r="K36" s="159"/>
      <c r="L36" s="160"/>
      <c r="M36" s="158" t="s">
        <v>93</v>
      </c>
      <c r="N36" s="159"/>
      <c r="O36" s="159"/>
      <c r="P36" s="159"/>
      <c r="Q36" s="159"/>
      <c r="R36" s="159"/>
      <c r="S36" s="160"/>
      <c r="T36" s="158" t="s">
        <v>58</v>
      </c>
      <c r="U36" s="159"/>
      <c r="V36" s="161"/>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9" t="s">
        <v>24</v>
      </c>
      <c r="G9" s="159"/>
      <c r="H9" s="159"/>
      <c r="I9" s="159"/>
      <c r="J9" s="159"/>
      <c r="K9" s="159"/>
      <c r="L9" s="160"/>
      <c r="M9" s="158" t="s">
        <v>89</v>
      </c>
      <c r="N9" s="159"/>
      <c r="O9" s="159"/>
      <c r="P9" s="159"/>
      <c r="Q9" s="159"/>
      <c r="R9" s="159"/>
      <c r="S9" s="160"/>
      <c r="T9" s="158" t="s">
        <v>57</v>
      </c>
      <c r="U9" s="159"/>
      <c r="V9" s="161"/>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9" t="str">
        <f>F9</f>
        <v>October</v>
      </c>
      <c r="G36" s="159"/>
      <c r="H36" s="159"/>
      <c r="I36" s="159"/>
      <c r="J36" s="159"/>
      <c r="K36" s="159"/>
      <c r="L36" s="160"/>
      <c r="M36" s="158" t="s">
        <v>90</v>
      </c>
      <c r="N36" s="159"/>
      <c r="O36" s="159"/>
      <c r="P36" s="159"/>
      <c r="Q36" s="159"/>
      <c r="R36" s="159"/>
      <c r="S36" s="160"/>
      <c r="T36" s="158" t="s">
        <v>58</v>
      </c>
      <c r="U36" s="159"/>
      <c r="V36" s="16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9" t="s">
        <v>22</v>
      </c>
      <c r="G9" s="159"/>
      <c r="H9" s="159"/>
      <c r="I9" s="159"/>
      <c r="J9" s="159"/>
      <c r="K9" s="159"/>
      <c r="L9" s="160"/>
      <c r="M9" s="158" t="s">
        <v>86</v>
      </c>
      <c r="N9" s="159"/>
      <c r="O9" s="159"/>
      <c r="P9" s="159"/>
      <c r="Q9" s="159"/>
      <c r="R9" s="159"/>
      <c r="S9" s="160"/>
      <c r="T9" s="158" t="s">
        <v>57</v>
      </c>
      <c r="U9" s="159"/>
      <c r="V9" s="161"/>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9" t="str">
        <f>F9</f>
        <v>September</v>
      </c>
      <c r="G36" s="159"/>
      <c r="H36" s="159"/>
      <c r="I36" s="159"/>
      <c r="J36" s="159"/>
      <c r="K36" s="159"/>
      <c r="L36" s="160"/>
      <c r="M36" s="158" t="s">
        <v>87</v>
      </c>
      <c r="N36" s="159"/>
      <c r="O36" s="159"/>
      <c r="P36" s="159"/>
      <c r="Q36" s="159"/>
      <c r="R36" s="159"/>
      <c r="S36" s="160"/>
      <c r="T36" s="158" t="s">
        <v>58</v>
      </c>
      <c r="U36" s="159"/>
      <c r="V36" s="16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9" t="s">
        <v>69</v>
      </c>
      <c r="G9" s="159"/>
      <c r="H9" s="159"/>
      <c r="I9" s="159"/>
      <c r="J9" s="159"/>
      <c r="K9" s="159"/>
      <c r="L9" s="160"/>
      <c r="M9" s="158" t="s">
        <v>71</v>
      </c>
      <c r="N9" s="159"/>
      <c r="O9" s="159"/>
      <c r="P9" s="159"/>
      <c r="Q9" s="159"/>
      <c r="R9" s="159"/>
      <c r="S9" s="160"/>
      <c r="T9" s="158" t="s">
        <v>57</v>
      </c>
      <c r="U9" s="159"/>
      <c r="V9" s="161"/>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9" t="str">
        <f>F9</f>
        <v>August</v>
      </c>
      <c r="G36" s="159"/>
      <c r="H36" s="159"/>
      <c r="I36" s="159"/>
      <c r="J36" s="159"/>
      <c r="K36" s="159"/>
      <c r="L36" s="160"/>
      <c r="M36" s="158" t="s">
        <v>70</v>
      </c>
      <c r="N36" s="159"/>
      <c r="O36" s="159"/>
      <c r="P36" s="159"/>
      <c r="Q36" s="159"/>
      <c r="R36" s="159"/>
      <c r="S36" s="160"/>
      <c r="T36" s="158" t="s">
        <v>58</v>
      </c>
      <c r="U36" s="159"/>
      <c r="V36" s="16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9" t="s">
        <v>55</v>
      </c>
      <c r="G9" s="159"/>
      <c r="H9" s="159"/>
      <c r="I9" s="159"/>
      <c r="J9" s="159"/>
      <c r="K9" s="159"/>
      <c r="L9" s="160"/>
      <c r="M9" s="158" t="s">
        <v>60</v>
      </c>
      <c r="N9" s="159"/>
      <c r="O9" s="159"/>
      <c r="P9" s="159"/>
      <c r="Q9" s="159"/>
      <c r="R9" s="159"/>
      <c r="S9" s="160"/>
      <c r="T9" s="158" t="s">
        <v>57</v>
      </c>
      <c r="U9" s="159"/>
      <c r="V9" s="161"/>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9" t="str">
        <f>F9</f>
        <v>July</v>
      </c>
      <c r="G36" s="159"/>
      <c r="H36" s="159"/>
      <c r="I36" s="159"/>
      <c r="J36" s="159"/>
      <c r="K36" s="159"/>
      <c r="L36" s="160"/>
      <c r="M36" s="158" t="s">
        <v>61</v>
      </c>
      <c r="N36" s="159"/>
      <c r="O36" s="159"/>
      <c r="P36" s="159"/>
      <c r="Q36" s="159"/>
      <c r="R36" s="159"/>
      <c r="S36" s="160"/>
      <c r="T36" s="158" t="s">
        <v>58</v>
      </c>
      <c r="U36" s="159"/>
      <c r="V36" s="16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9" t="s">
        <v>51</v>
      </c>
      <c r="G6" s="159"/>
      <c r="H6" s="159"/>
      <c r="I6" s="159"/>
      <c r="J6" s="159"/>
      <c r="K6" s="159"/>
      <c r="L6" s="160"/>
      <c r="M6" s="158" t="s">
        <v>52</v>
      </c>
      <c r="N6" s="159"/>
      <c r="O6" s="159"/>
      <c r="P6" s="159"/>
      <c r="Q6" s="159"/>
      <c r="R6" s="159"/>
      <c r="S6" s="160"/>
      <c r="T6" s="158" t="s">
        <v>9</v>
      </c>
      <c r="U6" s="159"/>
      <c r="V6" s="15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9" t="s">
        <v>47</v>
      </c>
      <c r="G6" s="159"/>
      <c r="H6" s="159"/>
      <c r="I6" s="159"/>
      <c r="J6" s="159"/>
      <c r="K6" s="159"/>
      <c r="L6" s="160"/>
      <c r="M6" s="158" t="s">
        <v>49</v>
      </c>
      <c r="N6" s="159"/>
      <c r="O6" s="159"/>
      <c r="P6" s="159"/>
      <c r="Q6" s="159"/>
      <c r="R6" s="159"/>
      <c r="S6" s="160"/>
      <c r="T6" s="158" t="s">
        <v>9</v>
      </c>
      <c r="U6" s="159"/>
      <c r="V6" s="15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9" t="s">
        <v>45</v>
      </c>
      <c r="G6" s="159"/>
      <c r="H6" s="159"/>
      <c r="I6" s="159"/>
      <c r="J6" s="159"/>
      <c r="K6" s="159"/>
      <c r="L6" s="160"/>
      <c r="M6" s="158" t="s">
        <v>46</v>
      </c>
      <c r="N6" s="159"/>
      <c r="O6" s="159"/>
      <c r="P6" s="159"/>
      <c r="Q6" s="159"/>
      <c r="R6" s="159"/>
      <c r="S6" s="160"/>
      <c r="T6" s="158" t="s">
        <v>9</v>
      </c>
      <c r="U6" s="159"/>
      <c r="V6" s="15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6"/>
  <sheetViews>
    <sheetView showGridLines="0" zoomScale="85" zoomScaleNormal="85" workbookViewId="0">
      <selection activeCell="A11" sqref="A11:XFD1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17"/>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42"/>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7.25" hidden="1"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2:34" ht="13.5" hidden="1" customHeight="1"/>
    <row r="33" ht="13.5" hidden="1" customHeight="1"/>
    <row r="34" ht="13.15" hidden="1"/>
    <row r="35" ht="13.15" hidden="1"/>
    <row r="36" ht="13.15" hidden="1"/>
    <row r="37" ht="13.15" hidden="1"/>
    <row r="38" ht="13.15" hidden="1"/>
    <row r="39" ht="13.15" hidden="1"/>
    <row r="40" ht="13.15" hidden="1"/>
    <row r="41" ht="12.6" hidden="1" customHeight="1"/>
    <row r="42" ht="12.6" hidden="1" customHeight="1"/>
    <row r="43" ht="12.6" hidden="1" customHeight="1"/>
    <row r="44" ht="12.6" hidden="1" customHeight="1"/>
    <row r="45" ht="12.6" hidden="1" customHeight="1"/>
    <row r="46"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9" t="s">
        <v>41</v>
      </c>
      <c r="G6" s="159"/>
      <c r="H6" s="159"/>
      <c r="I6" s="159"/>
      <c r="J6" s="159"/>
      <c r="K6" s="159"/>
      <c r="L6" s="160"/>
      <c r="M6" s="158" t="s">
        <v>43</v>
      </c>
      <c r="N6" s="159"/>
      <c r="O6" s="159"/>
      <c r="P6" s="159"/>
      <c r="Q6" s="159"/>
      <c r="R6" s="159"/>
      <c r="S6" s="160"/>
      <c r="T6" s="158" t="s">
        <v>9</v>
      </c>
      <c r="U6" s="159"/>
      <c r="V6" s="15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9" t="s">
        <v>39</v>
      </c>
      <c r="G6" s="159"/>
      <c r="H6" s="159"/>
      <c r="I6" s="159"/>
      <c r="J6" s="159"/>
      <c r="K6" s="159"/>
      <c r="L6" s="160"/>
      <c r="M6" s="158" t="s">
        <v>38</v>
      </c>
      <c r="N6" s="159"/>
      <c r="O6" s="159"/>
      <c r="P6" s="159"/>
      <c r="Q6" s="159"/>
      <c r="R6" s="159"/>
      <c r="S6" s="160"/>
      <c r="T6" s="158" t="s">
        <v>9</v>
      </c>
      <c r="U6" s="159"/>
      <c r="V6" s="15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9" t="s">
        <v>33</v>
      </c>
      <c r="G6" s="159"/>
      <c r="H6" s="159"/>
      <c r="I6" s="159"/>
      <c r="J6" s="159"/>
      <c r="K6" s="159"/>
      <c r="L6" s="160"/>
      <c r="M6" s="158" t="s">
        <v>33</v>
      </c>
      <c r="N6" s="159"/>
      <c r="O6" s="159"/>
      <c r="P6" s="159"/>
      <c r="Q6" s="159"/>
      <c r="R6" s="159"/>
      <c r="S6" s="160"/>
      <c r="T6" s="158" t="s">
        <v>9</v>
      </c>
      <c r="U6" s="159"/>
      <c r="V6" s="15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8" t="s">
        <v>31</v>
      </c>
      <c r="G6" s="167"/>
      <c r="H6" s="167"/>
      <c r="I6" s="168"/>
      <c r="J6" s="169"/>
      <c r="K6" s="158" t="s">
        <v>32</v>
      </c>
      <c r="L6" s="167"/>
      <c r="M6" s="167"/>
      <c r="N6" s="168"/>
      <c r="O6" s="169"/>
      <c r="P6" s="159" t="s">
        <v>9</v>
      </c>
      <c r="Q6" s="16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8" t="s">
        <v>27</v>
      </c>
      <c r="G6" s="167"/>
      <c r="H6" s="167"/>
      <c r="I6" s="168"/>
      <c r="J6" s="169"/>
      <c r="K6" s="158" t="s">
        <v>28</v>
      </c>
      <c r="L6" s="167"/>
      <c r="M6" s="167"/>
      <c r="N6" s="168"/>
      <c r="O6" s="169"/>
      <c r="P6" s="159" t="s">
        <v>9</v>
      </c>
      <c r="Q6" s="16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8" t="s">
        <v>24</v>
      </c>
      <c r="G6" s="167"/>
      <c r="H6" s="167"/>
      <c r="I6" s="168"/>
      <c r="J6" s="169"/>
      <c r="K6" s="158" t="s">
        <v>8</v>
      </c>
      <c r="L6" s="167"/>
      <c r="M6" s="167"/>
      <c r="N6" s="168"/>
      <c r="O6" s="169"/>
      <c r="P6" s="159" t="s">
        <v>9</v>
      </c>
      <c r="Q6" s="16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8" t="s">
        <v>22</v>
      </c>
      <c r="G6" s="167"/>
      <c r="H6" s="167"/>
      <c r="I6" s="168"/>
      <c r="J6" s="169"/>
      <c r="K6" s="158" t="s">
        <v>23</v>
      </c>
      <c r="L6" s="167"/>
      <c r="M6" s="167"/>
      <c r="N6" s="168"/>
      <c r="O6" s="169"/>
      <c r="P6" s="159" t="s">
        <v>9</v>
      </c>
      <c r="Q6" s="16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E58"/>
  <sheetViews>
    <sheetView showGridLines="0" topLeftCell="B1" zoomScale="90" zoomScaleNormal="90" zoomScalePageLayoutView="40" workbookViewId="0">
      <selection activeCell="AD3" sqref="AD3"/>
    </sheetView>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5.86328125" bestFit="1" customWidth="1"/>
    <col min="29" max="29" width="5.86328125" customWidth="1"/>
    <col min="30" max="30" width="9.1328125" customWidth="1"/>
    <col min="31" max="31" width="3.265625" style="9" customWidth="1"/>
    <col min="32" max="46" width="0" style="9" hidden="1" customWidth="1"/>
    <col min="47" max="57" width="0" hidden="1" customWidth="1"/>
    <col min="58" max="16384" width="9.1328125" hidden="1"/>
  </cols>
  <sheetData>
    <row r="1" spans="1:46" ht="14.25">
      <c r="A1" s="9"/>
      <c r="B1" s="9"/>
      <c r="C1" s="9"/>
      <c r="D1" s="9"/>
      <c r="E1" s="9"/>
      <c r="F1" s="91"/>
      <c r="G1" s="91"/>
      <c r="H1" s="91"/>
      <c r="I1" s="91"/>
      <c r="J1" s="91"/>
      <c r="K1" s="91"/>
      <c r="L1" s="91"/>
      <c r="M1" s="91"/>
      <c r="N1" s="91"/>
      <c r="O1" s="91"/>
      <c r="P1" s="91"/>
      <c r="Q1" s="91"/>
      <c r="R1" s="9"/>
      <c r="S1" s="9"/>
      <c r="T1" s="9"/>
      <c r="U1" s="9"/>
      <c r="W1" s="9"/>
      <c r="X1" s="9"/>
      <c r="Y1" s="9"/>
      <c r="Z1" s="9"/>
      <c r="AA1" s="9"/>
      <c r="AB1" s="9"/>
      <c r="AC1" s="9"/>
      <c r="AD1" s="9"/>
    </row>
    <row r="2" spans="1:46" ht="18" thickBot="1">
      <c r="A2" s="9"/>
      <c r="B2" s="8" t="s">
        <v>129</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row>
    <row r="3" spans="1:46" ht="14.25">
      <c r="A3" s="9"/>
      <c r="B3" s="10"/>
      <c r="C3" s="24"/>
      <c r="D3" s="24"/>
      <c r="E3" s="24"/>
      <c r="F3" s="93"/>
      <c r="G3" s="93"/>
      <c r="H3" s="93"/>
      <c r="I3" s="93"/>
      <c r="J3" s="93"/>
      <c r="K3" s="93"/>
      <c r="L3" s="93"/>
      <c r="M3" s="93"/>
      <c r="N3" s="93"/>
      <c r="O3" s="93"/>
      <c r="P3" s="93"/>
      <c r="Q3" s="93"/>
      <c r="R3" s="24"/>
      <c r="S3" s="24"/>
      <c r="AD3" s="25">
        <f>+' '!I17</f>
        <v>45337</v>
      </c>
    </row>
    <row r="4" spans="1:46" ht="15.75">
      <c r="A4" s="9"/>
      <c r="B4" s="11" t="s">
        <v>7</v>
      </c>
      <c r="C4" s="26"/>
      <c r="D4" s="24"/>
      <c r="E4" s="58" t="s">
        <v>128</v>
      </c>
      <c r="F4" s="93"/>
      <c r="G4" s="93"/>
      <c r="H4" s="93"/>
      <c r="I4" s="93"/>
      <c r="J4" s="93"/>
      <c r="K4" s="93"/>
      <c r="L4" s="93"/>
      <c r="M4" s="93"/>
      <c r="N4" s="93"/>
      <c r="O4" s="93"/>
      <c r="P4" s="93"/>
      <c r="Q4" s="93"/>
      <c r="R4" s="24"/>
      <c r="S4" s="24"/>
      <c r="T4" s="24"/>
      <c r="U4" s="24"/>
      <c r="V4" s="24"/>
      <c r="W4" s="24"/>
      <c r="X4" s="24"/>
      <c r="Y4" s="24"/>
      <c r="Z4" s="24"/>
      <c r="AA4" s="24"/>
      <c r="AB4" s="24"/>
      <c r="AC4" s="24"/>
      <c r="AD4" s="24"/>
    </row>
    <row r="5" spans="1:46"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row>
    <row r="6" spans="1:46"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row>
    <row r="7" spans="1:46"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row>
    <row r="8" spans="1:46"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39" t="s">
        <v>75</v>
      </c>
      <c r="AE8" s="9"/>
      <c r="AF8" s="19"/>
      <c r="AG8" s="19"/>
      <c r="AH8" s="19"/>
      <c r="AI8" s="19"/>
      <c r="AJ8" s="19"/>
      <c r="AK8" s="19"/>
      <c r="AL8" s="19"/>
      <c r="AM8" s="19"/>
      <c r="AN8" s="19"/>
      <c r="AO8" s="19"/>
      <c r="AP8" s="19"/>
      <c r="AQ8" s="19"/>
      <c r="AR8" s="19"/>
      <c r="AS8" s="19"/>
      <c r="AT8" s="19"/>
    </row>
    <row r="9" spans="1:46"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4">
        <v>1.07</v>
      </c>
    </row>
    <row r="10" spans="1:46" ht="20.25" customHeight="1">
      <c r="A10" s="9"/>
      <c r="B10" s="18"/>
      <c r="C10" s="102"/>
      <c r="D10" s="103"/>
      <c r="E10" s="103"/>
      <c r="F10" s="99"/>
      <c r="G10" s="99"/>
      <c r="H10" s="99"/>
      <c r="I10" s="99"/>
      <c r="J10" s="99"/>
      <c r="K10" s="99"/>
      <c r="L10" s="99"/>
      <c r="M10" s="99"/>
      <c r="N10" s="99"/>
      <c r="O10" s="99"/>
      <c r="P10" s="99"/>
      <c r="Q10" s="104"/>
      <c r="R10" s="9"/>
      <c r="S10" s="9"/>
    </row>
    <row r="11" spans="1:46" ht="20.25" customHeight="1">
      <c r="A11" s="9"/>
      <c r="B11" s="9"/>
      <c r="C11" s="9"/>
      <c r="D11" s="9"/>
      <c r="E11" s="9"/>
      <c r="F11"/>
      <c r="G11"/>
      <c r="H11"/>
      <c r="I11"/>
      <c r="J11"/>
      <c r="K11"/>
      <c r="L11"/>
      <c r="M11"/>
      <c r="N11"/>
      <c r="O11" s="91"/>
      <c r="P11" s="91"/>
      <c r="Q11" s="91"/>
      <c r="R11" s="9"/>
      <c r="S11" s="9"/>
    </row>
    <row r="12" spans="1:46" ht="20.25" customHeight="1">
      <c r="A12" s="9"/>
      <c r="B12" s="9"/>
      <c r="C12" s="100" t="s">
        <v>97</v>
      </c>
      <c r="D12" s="9"/>
      <c r="E12" s="9"/>
      <c r="F12"/>
      <c r="G12"/>
      <c r="H12"/>
      <c r="I12"/>
      <c r="J12"/>
      <c r="K12"/>
      <c r="L12"/>
      <c r="M12"/>
      <c r="N12"/>
      <c r="O12" s="91"/>
      <c r="P12" s="91"/>
      <c r="Q12" s="91"/>
      <c r="R12" s="9"/>
      <c r="S12" s="9"/>
    </row>
    <row r="13" spans="1:46" ht="20.25" customHeight="1">
      <c r="A13" s="9"/>
      <c r="B13" s="9"/>
      <c r="C13" s="100" t="s">
        <v>98</v>
      </c>
      <c r="D13" s="9"/>
      <c r="E13" s="9"/>
      <c r="F13"/>
      <c r="G13"/>
      <c r="H13"/>
      <c r="I13"/>
      <c r="J13"/>
      <c r="K13"/>
      <c r="L13"/>
      <c r="M13"/>
      <c r="N13"/>
      <c r="O13" s="91"/>
      <c r="P13" s="91"/>
      <c r="Q13" s="91"/>
      <c r="R13" s="9"/>
      <c r="S13" s="9"/>
    </row>
    <row r="14" spans="1:46" ht="26.65" hidden="1" customHeight="1"/>
    <row r="15" spans="1:46" ht="26.45" hidden="1" customHeight="1"/>
    <row r="16" spans="1:46"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683F-62EE-4A11-B19E-107D7F4BB5D4}">
  <dimension ref="A1:AH66"/>
  <sheetViews>
    <sheetView showGridLines="0" tabSelected="1" topLeftCell="A7" zoomScale="75" zoomScaleNormal="75" workbookViewId="0">
      <selection activeCell="R52" sqref="R52"/>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10.265625"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39</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6" t="str">
        <f>D4</f>
        <v>February</v>
      </c>
      <c r="G9" s="156"/>
      <c r="H9" s="156"/>
      <c r="I9" s="156"/>
      <c r="J9" s="156"/>
      <c r="K9" s="156"/>
      <c r="L9" s="156"/>
      <c r="M9" s="156"/>
      <c r="N9" s="156"/>
      <c r="O9" s="156"/>
      <c r="P9" s="157"/>
      <c r="Q9" s="158" t="str">
        <f>"January to "&amp; D4</f>
        <v>January to February</v>
      </c>
      <c r="R9" s="159"/>
      <c r="S9" s="159"/>
      <c r="T9" s="159"/>
      <c r="U9" s="159"/>
      <c r="V9" s="159"/>
      <c r="W9" s="159"/>
      <c r="X9" s="159"/>
      <c r="Y9" s="159"/>
      <c r="Z9" s="159"/>
      <c r="AA9" s="160"/>
      <c r="AB9" s="158" t="s">
        <v>57</v>
      </c>
      <c r="AC9" s="159"/>
      <c r="AD9" s="159"/>
      <c r="AE9" s="159"/>
      <c r="AF9" s="161"/>
      <c r="AG9" s="123"/>
      <c r="AH9" s="123"/>
    </row>
    <row r="10" spans="1:34" s="124" customFormat="1" ht="10.5">
      <c r="A10" s="123"/>
      <c r="B10" s="125"/>
      <c r="C10" s="29"/>
      <c r="D10" s="30"/>
      <c r="E10" s="30"/>
      <c r="F10" s="153"/>
      <c r="G10" s="154"/>
      <c r="H10" s="154"/>
      <c r="I10" s="154"/>
      <c r="J10" s="154"/>
      <c r="K10" s="154"/>
      <c r="L10" s="154"/>
      <c r="M10" s="154"/>
      <c r="N10" s="154"/>
      <c r="O10" s="154"/>
      <c r="P10" s="155"/>
      <c r="Q10" s="153"/>
      <c r="R10" s="154"/>
      <c r="S10" s="154"/>
      <c r="T10" s="154"/>
      <c r="U10" s="154"/>
      <c r="V10" s="154"/>
      <c r="W10" s="154"/>
      <c r="X10" s="154"/>
      <c r="Y10" s="154"/>
      <c r="Z10" s="154"/>
      <c r="AA10" s="155"/>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224</v>
      </c>
      <c r="G13" s="71">
        <v>161</v>
      </c>
      <c r="H13" s="71">
        <v>162</v>
      </c>
      <c r="I13" s="71">
        <v>0</v>
      </c>
      <c r="J13" s="71">
        <v>175</v>
      </c>
      <c r="K13" s="71">
        <v>157</v>
      </c>
      <c r="L13" s="64">
        <f>IFERROR(F13/G13-1,"n/a")</f>
        <v>0.39130434782608692</v>
      </c>
      <c r="M13" s="64">
        <f>IFERROR(F13/H13-1,"n/a")</f>
        <v>0.38271604938271597</v>
      </c>
      <c r="N13" s="64" t="str">
        <f>IFERROR(F13/I13-1,"n/a")</f>
        <v>n/a</v>
      </c>
      <c r="O13" s="64">
        <f>IFERROR(F13/J13-1,"n/a")</f>
        <v>0.28000000000000003</v>
      </c>
      <c r="P13" s="60">
        <f>IFERROR(F13/K13-1,"n/a")</f>
        <v>0.4267515923566878</v>
      </c>
      <c r="Q13" s="68">
        <f>'Jan-24'!Q13+F13</f>
        <v>421</v>
      </c>
      <c r="R13" s="68">
        <f>'Jan-24'!R13+G13</f>
        <v>349</v>
      </c>
      <c r="S13" s="68">
        <f>'Jan-24'!S13+H13</f>
        <v>326</v>
      </c>
      <c r="T13" s="68">
        <f>'Jan-24'!T13+I13</f>
        <v>0</v>
      </c>
      <c r="U13" s="68">
        <f>'Jan-24'!U13+J13</f>
        <v>362</v>
      </c>
      <c r="V13" s="68">
        <f>'Jan-24'!V13+K13</f>
        <v>346</v>
      </c>
      <c r="W13" s="64">
        <f>IFERROR(Q13/R13-1,"n/a")</f>
        <v>0.20630372492836679</v>
      </c>
      <c r="X13" s="64">
        <f>IFERROR(Q13/S13-1,"n/a")</f>
        <v>0.29141104294478537</v>
      </c>
      <c r="Y13" s="64" t="str">
        <f>IFERROR(Q13/T13-1,"n/a")</f>
        <v>n/a</v>
      </c>
      <c r="Z13" s="64">
        <f>IFERROR(Q13/U13-1,"n/a")</f>
        <v>0.16298342541436472</v>
      </c>
      <c r="AA13" s="60">
        <f>IFERROR(Q13/V13-1,"n/a")</f>
        <v>0.21676300578034691</v>
      </c>
      <c r="AB13" s="68">
        <v>1630</v>
      </c>
      <c r="AC13" s="68">
        <v>1486</v>
      </c>
      <c r="AD13" s="68">
        <v>522</v>
      </c>
      <c r="AE13" s="68">
        <v>551</v>
      </c>
      <c r="AF13" s="136">
        <v>1591</v>
      </c>
      <c r="AG13" s="123"/>
      <c r="AH13" s="123"/>
    </row>
    <row r="14" spans="1:34" s="124" customFormat="1" ht="10.5">
      <c r="A14" s="123"/>
      <c r="B14" s="128"/>
      <c r="C14" s="33"/>
      <c r="D14" s="26" t="s">
        <v>11</v>
      </c>
      <c r="E14" s="32"/>
      <c r="F14" s="71">
        <v>674695</v>
      </c>
      <c r="G14" s="71">
        <v>449661</v>
      </c>
      <c r="H14" s="71">
        <v>219545</v>
      </c>
      <c r="I14" s="71">
        <v>0</v>
      </c>
      <c r="J14" s="71">
        <v>430518</v>
      </c>
      <c r="K14" s="71">
        <v>425246</v>
      </c>
      <c r="L14" s="64">
        <f>IFERROR(F14/G14-1,"n/a")</f>
        <v>0.50045256315313091</v>
      </c>
      <c r="M14" s="64">
        <f>IFERROR(F14/H14-1,"n/a")</f>
        <v>2.0731512901683025</v>
      </c>
      <c r="N14" s="64" t="str">
        <f>IFERROR(F14/I14-1,"n/a")</f>
        <v>n/a</v>
      </c>
      <c r="O14" s="64">
        <f>IFERROR(F14/J14-1,"n/a")</f>
        <v>0.5671702460756578</v>
      </c>
      <c r="P14" s="60">
        <f>IFERROR(F14/K14-1,"n/a")</f>
        <v>0.58659928606030398</v>
      </c>
      <c r="Q14" s="68">
        <f>'Jan-24'!Q14+F14</f>
        <v>1296139</v>
      </c>
      <c r="R14" s="68">
        <f>'Jan-24'!R14+G14</f>
        <v>972610</v>
      </c>
      <c r="S14" s="68">
        <f>'Jan-24'!S14+H14</f>
        <v>415157</v>
      </c>
      <c r="T14" s="68">
        <f>'Jan-24'!T14+I14</f>
        <v>0</v>
      </c>
      <c r="U14" s="68">
        <f>'Jan-24'!U14+J14</f>
        <v>896598</v>
      </c>
      <c r="V14" s="68">
        <f>'Jan-24'!V14+K14</f>
        <v>950508</v>
      </c>
      <c r="W14" s="64">
        <f>IFERROR(Q14/R14-1,"n/a")</f>
        <v>0.33264000987034881</v>
      </c>
      <c r="X14" s="64">
        <f>IFERROR(Q14/S14-1,"n/a")</f>
        <v>2.1220453948747102</v>
      </c>
      <c r="Y14" s="64" t="str">
        <f>IFERROR(Q14/T14-1,"n/a")</f>
        <v>n/a</v>
      </c>
      <c r="Z14" s="64">
        <f>IFERROR(Q14/U14-1,"n/a")</f>
        <v>0.44561888382530412</v>
      </c>
      <c r="AA14" s="60">
        <f>IFERROR(Q14/V14-1,"n/a")</f>
        <v>0.36362766015646364</v>
      </c>
      <c r="AB14" s="68">
        <v>5232537</v>
      </c>
      <c r="AC14" s="68">
        <v>3592413</v>
      </c>
      <c r="AD14" s="68">
        <v>768312</v>
      </c>
      <c r="AE14" s="68">
        <v>1092884</v>
      </c>
      <c r="AF14" s="136">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8</v>
      </c>
      <c r="G16" s="71">
        <v>6</v>
      </c>
      <c r="H16" s="71">
        <v>7</v>
      </c>
      <c r="I16" s="71">
        <v>5</v>
      </c>
      <c r="J16" s="71">
        <v>4</v>
      </c>
      <c r="K16" s="71">
        <v>8</v>
      </c>
      <c r="L16" s="64">
        <f>IFERROR(F16/G16-1,"n/a")</f>
        <v>0.33333333333333326</v>
      </c>
      <c r="M16" s="64">
        <f>IFERROR(F16/H16-1,"n/a")</f>
        <v>0.14285714285714279</v>
      </c>
      <c r="N16" s="64">
        <f>IFERROR(F16/I16-1,"n/a")</f>
        <v>0.60000000000000009</v>
      </c>
      <c r="O16" s="64">
        <f>IFERROR(F16/J16-1,"n/a")</f>
        <v>1</v>
      </c>
      <c r="P16" s="60">
        <f>IFERROR(F16/K16-1,"n/a")</f>
        <v>0</v>
      </c>
      <c r="Q16" s="68">
        <f>'Jan-24'!Q16+F16</f>
        <v>19</v>
      </c>
      <c r="R16" s="68">
        <f>'Jan-24'!R16+G16</f>
        <v>11</v>
      </c>
      <c r="S16" s="68">
        <f>'Jan-24'!S16+H16</f>
        <v>10</v>
      </c>
      <c r="T16" s="68">
        <f>'Jan-24'!T16+I16</f>
        <v>7</v>
      </c>
      <c r="U16" s="68">
        <f>'Jan-24'!U16+J16</f>
        <v>9</v>
      </c>
      <c r="V16" s="68">
        <f>'Jan-24'!V16+K16</f>
        <v>13</v>
      </c>
      <c r="W16" s="64">
        <f>IFERROR(Q16/R16-1,"n/a")</f>
        <v>0.72727272727272729</v>
      </c>
      <c r="X16" s="64">
        <f>IFERROR(Q16/S16-1,"n/a")</f>
        <v>0.89999999999999991</v>
      </c>
      <c r="Y16" s="64">
        <f>IFERROR(Q16/T16-1,"n/a")</f>
        <v>1.7142857142857144</v>
      </c>
      <c r="Z16" s="64">
        <f>IFERROR(Q16/U16-1,"n/a")</f>
        <v>1.1111111111111112</v>
      </c>
      <c r="AA16" s="60">
        <f>IFERROR(Q16/V16-1,"n/a")</f>
        <v>0.46153846153846145</v>
      </c>
      <c r="AB16" s="68">
        <v>575</v>
      </c>
      <c r="AC16" s="68">
        <v>572</v>
      </c>
      <c r="AD16" s="68">
        <v>202</v>
      </c>
      <c r="AE16" s="68">
        <v>54</v>
      </c>
      <c r="AF16" s="136">
        <v>586</v>
      </c>
      <c r="AG16" s="123"/>
      <c r="AH16" s="123"/>
    </row>
    <row r="17" spans="1:34" s="124" customFormat="1" ht="10.5">
      <c r="A17" s="123"/>
      <c r="B17" s="128"/>
      <c r="C17" s="33"/>
      <c r="D17" s="26" t="s">
        <v>11</v>
      </c>
      <c r="E17" s="32"/>
      <c r="F17" s="71">
        <v>31100</v>
      </c>
      <c r="G17" s="71">
        <v>24121</v>
      </c>
      <c r="H17" s="71">
        <v>6429</v>
      </c>
      <c r="I17" s="71">
        <v>4669</v>
      </c>
      <c r="J17" s="71">
        <v>17407</v>
      </c>
      <c r="K17" s="71">
        <v>26946</v>
      </c>
      <c r="L17" s="64">
        <f>IFERROR(F17/G17-1,"n/a")</f>
        <v>0.2893329463952572</v>
      </c>
      <c r="M17" s="64">
        <f>IFERROR(F17/H17-1,"n/a")</f>
        <v>3.8374552807590607</v>
      </c>
      <c r="N17" s="64">
        <f>IFERROR(F17/I17-1,"n/a")</f>
        <v>5.6609552366673803</v>
      </c>
      <c r="O17" s="64">
        <f>IFERROR(F17/J17-1,"n/a")</f>
        <v>0.78663755960245885</v>
      </c>
      <c r="P17" s="60">
        <f>IFERROR(F17/K17-1,"n/a")</f>
        <v>0.15416017219624445</v>
      </c>
      <c r="Q17" s="68">
        <f>'Jan-24'!Q17+F17</f>
        <v>74534</v>
      </c>
      <c r="R17" s="68">
        <f>'Jan-24'!R17+G17</f>
        <v>39920</v>
      </c>
      <c r="S17" s="68">
        <f>'Jan-24'!S17+H17</f>
        <v>8131</v>
      </c>
      <c r="T17" s="68">
        <f>'Jan-24'!T17+I17</f>
        <v>5957</v>
      </c>
      <c r="U17" s="68">
        <f>'Jan-24'!U17+J17</f>
        <v>40548</v>
      </c>
      <c r="V17" s="68">
        <f>'Jan-24'!V17+K17</f>
        <v>47573</v>
      </c>
      <c r="W17" s="64">
        <f>IFERROR(Q17/R17-1,"n/a")</f>
        <v>0.86708416833667346</v>
      </c>
      <c r="X17" s="64">
        <f>IFERROR(Q17/S17-1,"n/a")</f>
        <v>8.1666461689829042</v>
      </c>
      <c r="Y17" s="64">
        <f>IFERROR(Q17/T17-1,"n/a")</f>
        <v>11.512002685915729</v>
      </c>
      <c r="Z17" s="64">
        <f>IFERROR(Q17/U17-1,"n/a")</f>
        <v>0.83816711058498572</v>
      </c>
      <c r="AA17" s="60">
        <f>IFERROR(Q17/V17-1,"n/a")</f>
        <v>0.56672902696907901</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4</v>
      </c>
      <c r="G19" s="71">
        <v>2</v>
      </c>
      <c r="H19" s="71">
        <v>3</v>
      </c>
      <c r="I19" s="71">
        <v>0</v>
      </c>
      <c r="J19" s="71">
        <v>0</v>
      </c>
      <c r="K19" s="71">
        <v>1</v>
      </c>
      <c r="L19" s="64">
        <f>IFERROR(F19/G19-1,"n/a")</f>
        <v>1</v>
      </c>
      <c r="M19" s="64">
        <f>IFERROR(F19/H19-1,"n/a")</f>
        <v>0.33333333333333326</v>
      </c>
      <c r="N19" s="64" t="str">
        <f>IFERROR(F19/I19-1,"n/a")</f>
        <v>n/a</v>
      </c>
      <c r="O19" s="64" t="str">
        <f>IFERROR(F19/J19-1,"n/a")</f>
        <v>n/a</v>
      </c>
      <c r="P19" s="60">
        <f>IFERROR(F19/K19-1,"n/a")</f>
        <v>3</v>
      </c>
      <c r="Q19" s="68">
        <f>'Jan-24'!Q19+F19</f>
        <v>6</v>
      </c>
      <c r="R19" s="68">
        <f>'Jan-24'!R19+G19</f>
        <v>6</v>
      </c>
      <c r="S19" s="68">
        <f>'Jan-24'!S19+H19</f>
        <v>6</v>
      </c>
      <c r="T19" s="68">
        <f>'Jan-24'!T19+I19</f>
        <v>0</v>
      </c>
      <c r="U19" s="68">
        <f>'Jan-24'!U19+J19</f>
        <v>1</v>
      </c>
      <c r="V19" s="68">
        <f>'Jan-24'!V19+K19</f>
        <v>1</v>
      </c>
      <c r="W19" s="64">
        <f>IFERROR(Q19/R19-1,"n/a")</f>
        <v>0</v>
      </c>
      <c r="X19" s="64">
        <f>IFERROR(Q19/S19-1,"n/a")</f>
        <v>0</v>
      </c>
      <c r="Y19" s="64" t="str">
        <f>IFERROR(Q19/T19-1,"n/a")</f>
        <v>n/a</v>
      </c>
      <c r="Z19" s="64">
        <f>IFERROR(Q19/U19-1,"n/a")</f>
        <v>5</v>
      </c>
      <c r="AA19" s="60">
        <f>IFERROR(Q19/V19-1,"n/a")</f>
        <v>5</v>
      </c>
      <c r="AB19" s="68">
        <v>708</v>
      </c>
      <c r="AC19" s="68">
        <v>658</v>
      </c>
      <c r="AD19" s="68">
        <v>47</v>
      </c>
      <c r="AE19" s="68">
        <v>9</v>
      </c>
      <c r="AF19" s="136">
        <v>290</v>
      </c>
      <c r="AG19" s="123"/>
      <c r="AH19" s="123"/>
    </row>
    <row r="20" spans="1:34" s="124" customFormat="1" ht="10.5">
      <c r="A20" s="123"/>
      <c r="B20" s="128"/>
      <c r="C20" s="33"/>
      <c r="D20" s="26" t="s">
        <v>11</v>
      </c>
      <c r="E20" s="32"/>
      <c r="F20" s="71">
        <v>5580</v>
      </c>
      <c r="G20" s="71">
        <v>2252</v>
      </c>
      <c r="H20" s="71">
        <v>925</v>
      </c>
      <c r="I20" s="71">
        <v>0</v>
      </c>
      <c r="J20" s="71">
        <v>43</v>
      </c>
      <c r="K20" s="71">
        <v>1168</v>
      </c>
      <c r="L20" s="64">
        <f>IFERROR(F20/G20-1,"n/a")</f>
        <v>1.4777975133214922</v>
      </c>
      <c r="M20" s="64">
        <f>IFERROR(F20/H20-1,"n/a")</f>
        <v>5.0324324324324321</v>
      </c>
      <c r="N20" s="64" t="str">
        <f>IFERROR(F20/I20-1,"n/a")</f>
        <v>n/a</v>
      </c>
      <c r="O20" s="64">
        <f>IFERROR(F20/J20-1,"n/a")</f>
        <v>128.76744186046511</v>
      </c>
      <c r="P20" s="60">
        <f>IFERROR(F20/K20-1,"n/a")</f>
        <v>3.7773972602739727</v>
      </c>
      <c r="Q20" s="68">
        <f>'Jan-24'!Q20+F20</f>
        <v>8420</v>
      </c>
      <c r="R20" s="68">
        <f>'Jan-24'!R20+G20</f>
        <v>6112</v>
      </c>
      <c r="S20" s="68">
        <f>'Jan-24'!S20+H20</f>
        <v>1739</v>
      </c>
      <c r="T20" s="68">
        <f>'Jan-24'!T20+I20</f>
        <v>0</v>
      </c>
      <c r="U20" s="68">
        <f>'Jan-24'!U20+J20</f>
        <v>866</v>
      </c>
      <c r="V20" s="68">
        <f>'Jan-24'!V20+K20</f>
        <v>1608</v>
      </c>
      <c r="W20" s="64">
        <f>IFERROR(Q20/R20-1,"n/a")</f>
        <v>0.3776178010471205</v>
      </c>
      <c r="X20" s="64">
        <f>IFERROR(Q20/S20-1,"n/a")</f>
        <v>3.8418631397354801</v>
      </c>
      <c r="Y20" s="64" t="str">
        <f>IFERROR(Q20/T20-1,"n/a")</f>
        <v>n/a</v>
      </c>
      <c r="Z20" s="64">
        <f>IFERROR(Q20/U20-1,"n/a")</f>
        <v>8.7228637413394914</v>
      </c>
      <c r="AA20" s="60">
        <f>IFERROR(Q20/V20-1,"n/a")</f>
        <v>4.2363184079601988</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78</v>
      </c>
      <c r="G22" s="71">
        <v>73</v>
      </c>
      <c r="H22" s="71">
        <v>13</v>
      </c>
      <c r="I22" s="71">
        <v>0</v>
      </c>
      <c r="J22" s="71">
        <v>14</v>
      </c>
      <c r="K22" s="71">
        <v>21</v>
      </c>
      <c r="L22" s="64">
        <f>IFERROR(F22/G22-1,"n/a")</f>
        <v>6.8493150684931559E-2</v>
      </c>
      <c r="M22" s="64">
        <f>IFERROR(F22/H22-1,"n/a")</f>
        <v>5</v>
      </c>
      <c r="N22" s="64" t="str">
        <f>IFERROR(F22/I22-1,"n/a")</f>
        <v>n/a</v>
      </c>
      <c r="O22" s="64">
        <f>IFERROR(F22/J22-1,"n/a")</f>
        <v>4.5714285714285712</v>
      </c>
      <c r="P22" s="60">
        <f>IFERROR(F22/K22-1,"n/a")</f>
        <v>2.7142857142857144</v>
      </c>
      <c r="Q22" s="68">
        <f>'Jan-24'!Q22+F22</f>
        <v>172</v>
      </c>
      <c r="R22" s="68">
        <f>'Jan-24'!R22+G22</f>
        <v>179</v>
      </c>
      <c r="S22" s="68">
        <f>'Jan-24'!S22+H22</f>
        <v>29</v>
      </c>
      <c r="T22" s="68">
        <f>'Jan-24'!T22+I22</f>
        <v>0</v>
      </c>
      <c r="U22" s="68">
        <f>'Jan-24'!U22+J22</f>
        <v>33</v>
      </c>
      <c r="V22" s="68">
        <f>'Jan-24'!V22+K22</f>
        <v>45</v>
      </c>
      <c r="W22" s="64">
        <f>IFERROR(Q22/R22-1,"n/a")</f>
        <v>-3.9106145251396662E-2</v>
      </c>
      <c r="X22" s="64">
        <f>IFERROR(Q22/S22-1,"n/a")</f>
        <v>4.931034482758621</v>
      </c>
      <c r="Y22" s="64" t="str">
        <f>IFERROR(Q22/T22-1,"n/a")</f>
        <v>n/a</v>
      </c>
      <c r="Z22" s="64">
        <f>IFERROR(Q22/U22-1,"n/a")</f>
        <v>4.2121212121212119</v>
      </c>
      <c r="AA22" s="60">
        <f>IFERROR(Q22/V22-1,"n/a")</f>
        <v>2.8222222222222224</v>
      </c>
      <c r="AB22" s="68">
        <v>1500</v>
      </c>
      <c r="AC22" s="68">
        <v>895</v>
      </c>
      <c r="AD22" s="68">
        <v>283</v>
      </c>
      <c r="AE22" s="68">
        <v>43</v>
      </c>
      <c r="AF22" s="136">
        <v>827</v>
      </c>
      <c r="AG22" s="123"/>
      <c r="AH22" s="123"/>
    </row>
    <row r="23" spans="1:34" s="124" customFormat="1" ht="10.5">
      <c r="A23" s="123"/>
      <c r="B23" s="128"/>
      <c r="C23" s="33"/>
      <c r="D23" s="26" t="s">
        <v>11</v>
      </c>
      <c r="E23" s="32"/>
      <c r="F23" s="71">
        <v>288593</v>
      </c>
      <c r="G23" s="71">
        <v>247607</v>
      </c>
      <c r="H23" s="71">
        <v>14032</v>
      </c>
      <c r="I23" s="71">
        <v>0</v>
      </c>
      <c r="J23" s="71">
        <v>47023</v>
      </c>
      <c r="K23" s="71">
        <v>59703</v>
      </c>
      <c r="L23" s="64">
        <f>IFERROR(F23/G23-1,"n/a")</f>
        <v>0.1655284382105513</v>
      </c>
      <c r="M23" s="64">
        <f>IFERROR(F23/H23-1,"n/a")</f>
        <v>19.566775940706954</v>
      </c>
      <c r="N23" s="64" t="str">
        <f>IFERROR(F23/I23-1,"n/a")</f>
        <v>n/a</v>
      </c>
      <c r="O23" s="64">
        <f>IFERROR(F23/J23-1,"n/a")</f>
        <v>5.1372732492609998</v>
      </c>
      <c r="P23" s="60">
        <f>IFERROR(F23/K23-1,"n/a")</f>
        <v>3.8338106962799188</v>
      </c>
      <c r="Q23" s="68">
        <f>'Jan-24'!Q23+F23</f>
        <v>596438</v>
      </c>
      <c r="R23" s="68">
        <f>'Jan-24'!R23+G23</f>
        <v>538404</v>
      </c>
      <c r="S23" s="68">
        <f>'Jan-24'!S23+H23</f>
        <v>35860</v>
      </c>
      <c r="T23" s="68">
        <f>'Jan-24'!T23+I23</f>
        <v>0</v>
      </c>
      <c r="U23" s="68">
        <f>'Jan-24'!U23+J23</f>
        <v>112017</v>
      </c>
      <c r="V23" s="68">
        <f>'Jan-24'!V23+K23</f>
        <v>134226</v>
      </c>
      <c r="W23" s="64">
        <f>IFERROR(Q23/R23-1,"n/a")</f>
        <v>0.10778894659029281</v>
      </c>
      <c r="X23" s="64">
        <f>IFERROR(Q23/S23-1,"n/a")</f>
        <v>15.632403792526492</v>
      </c>
      <c r="Y23" s="64" t="str">
        <f>IFERROR(Q23/T23-1,"n/a")</f>
        <v>n/a</v>
      </c>
      <c r="Z23" s="64">
        <f>IFERROR(Q23/U23-1,"n/a")</f>
        <v>4.3245310979583458</v>
      </c>
      <c r="AA23" s="60">
        <f>IFERROR(Q23/V23-1,"n/a")</f>
        <v>3.4435355296291332</v>
      </c>
      <c r="AB23" s="68">
        <v>4449177</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'Jan-24'!Q25+F25</f>
        <v>0</v>
      </c>
      <c r="R25" s="68">
        <f>'Jan-24'!R25+G25</f>
        <v>0</v>
      </c>
      <c r="S25" s="68">
        <f>'Jan-24'!S25+H25</f>
        <v>0</v>
      </c>
      <c r="T25" s="68">
        <f>'Jan-24'!T25+I25</f>
        <v>0</v>
      </c>
      <c r="U25" s="68">
        <f>'Jan-24'!U25+J25</f>
        <v>0</v>
      </c>
      <c r="V25" s="68">
        <f>'Jan-24'!V25+K25</f>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5">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'Jan-24'!Q26+F26</f>
        <v>0</v>
      </c>
      <c r="R26" s="68">
        <f>'Jan-24'!R26+G26</f>
        <v>0</v>
      </c>
      <c r="S26" s="68">
        <f>'Jan-24'!S26+H26</f>
        <v>0</v>
      </c>
      <c r="T26" s="68">
        <f>'Jan-24'!T26+I26</f>
        <v>0</v>
      </c>
      <c r="U26" s="68">
        <f>'Jan-24'!U26+J26</f>
        <v>0</v>
      </c>
      <c r="V26" s="68">
        <f>'Jan-24'!V26+K26</f>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0">F13+F16+F19+F22+F25</f>
        <v>314</v>
      </c>
      <c r="G27" s="75">
        <f t="shared" si="0"/>
        <v>242</v>
      </c>
      <c r="H27" s="75">
        <f t="shared" si="0"/>
        <v>185</v>
      </c>
      <c r="I27" s="75">
        <f t="shared" si="0"/>
        <v>5</v>
      </c>
      <c r="J27" s="75">
        <f t="shared" si="0"/>
        <v>193</v>
      </c>
      <c r="K27" s="75">
        <f t="shared" si="0"/>
        <v>187</v>
      </c>
      <c r="L27" s="66">
        <f>IFERROR(F27/G27-1,"n/a")</f>
        <v>0.29752066115702469</v>
      </c>
      <c r="M27" s="66">
        <f>IFERROR(F27/H27-1,"n/a")</f>
        <v>0.69729729729729728</v>
      </c>
      <c r="N27" s="66">
        <f>IFERROR(F27/I27-1,"n/a")</f>
        <v>61.8</v>
      </c>
      <c r="O27" s="66">
        <f>IFERROR(F27/J27-1,"n/a")</f>
        <v>0.62694300518134716</v>
      </c>
      <c r="P27" s="62">
        <f>IFERROR(F27/K27-1,"n/a")</f>
        <v>0.67914438502673802</v>
      </c>
      <c r="Q27" s="75">
        <f t="shared" ref="Q27:V28" si="1">Q13+Q16+Q19+Q22+Q25</f>
        <v>618</v>
      </c>
      <c r="R27" s="75">
        <f t="shared" si="1"/>
        <v>545</v>
      </c>
      <c r="S27" s="75">
        <f t="shared" si="1"/>
        <v>371</v>
      </c>
      <c r="T27" s="75">
        <f t="shared" si="1"/>
        <v>7</v>
      </c>
      <c r="U27" s="75">
        <f t="shared" si="1"/>
        <v>405</v>
      </c>
      <c r="V27" s="75">
        <f t="shared" si="1"/>
        <v>405</v>
      </c>
      <c r="W27" s="66">
        <f>IFERROR(Q27/R27-1,"n/a")</f>
        <v>0.13394495412844032</v>
      </c>
      <c r="X27" s="66">
        <f>IFERROR(Q27/S27-1,"n/a")</f>
        <v>0.66576819407008081</v>
      </c>
      <c r="Y27" s="66">
        <f>IFERROR(Q27/T27-1,"n/a")</f>
        <v>87.285714285714292</v>
      </c>
      <c r="Z27" s="66">
        <f>IFERROR(Q27/U27-1,"n/a")</f>
        <v>0.52592592592592591</v>
      </c>
      <c r="AA27" s="62">
        <f>IFERROR(Q27/V27-1,"n/a")</f>
        <v>0.52592592592592591</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1.25" thickTop="1" thickBot="1">
      <c r="A28" s="123"/>
      <c r="B28" s="128"/>
      <c r="C28" s="38" t="s">
        <v>13</v>
      </c>
      <c r="D28" s="39"/>
      <c r="E28" s="40"/>
      <c r="F28" s="76">
        <f t="shared" si="0"/>
        <v>999968</v>
      </c>
      <c r="G28" s="76">
        <f t="shared" si="0"/>
        <v>723641</v>
      </c>
      <c r="H28" s="76">
        <f t="shared" si="0"/>
        <v>240931</v>
      </c>
      <c r="I28" s="76">
        <f t="shared" si="0"/>
        <v>4669</v>
      </c>
      <c r="J28" s="76">
        <f t="shared" si="0"/>
        <v>494991</v>
      </c>
      <c r="K28" s="76">
        <f t="shared" si="0"/>
        <v>513063</v>
      </c>
      <c r="L28" s="67">
        <f>IFERROR(F28/G28-1,"n/a")</f>
        <v>0.38185647303013504</v>
      </c>
      <c r="M28" s="67">
        <f>IFERROR(F28/H28-1,"n/a")</f>
        <v>3.1504331115547606</v>
      </c>
      <c r="N28" s="67">
        <f>IFERROR(F28/I28-1,"n/a")</f>
        <v>213.17177125722853</v>
      </c>
      <c r="O28" s="67">
        <f>IFERROR(F28/J28-1,"n/a")</f>
        <v>1.0201741041756316</v>
      </c>
      <c r="P28" s="63">
        <f>IFERROR(F28/K28-1,"n/a")</f>
        <v>0.94901600778072082</v>
      </c>
      <c r="Q28" s="76">
        <f t="shared" si="1"/>
        <v>1975531</v>
      </c>
      <c r="R28" s="76">
        <f t="shared" si="1"/>
        <v>1557046</v>
      </c>
      <c r="S28" s="76">
        <f t="shared" si="1"/>
        <v>460887</v>
      </c>
      <c r="T28" s="76">
        <f t="shared" si="1"/>
        <v>5957</v>
      </c>
      <c r="U28" s="76">
        <f t="shared" si="1"/>
        <v>1050029</v>
      </c>
      <c r="V28" s="76">
        <f t="shared" si="1"/>
        <v>1133915</v>
      </c>
      <c r="W28" s="67">
        <f>IFERROR(Q28/R28-1,"n/a")</f>
        <v>0.26876855275952027</v>
      </c>
      <c r="X28" s="67">
        <f>IFERROR(Q28/S28-1,"n/a")</f>
        <v>3.2863673742153718</v>
      </c>
      <c r="Y28" s="67">
        <f>IFERROR(Q28/T28-1,"n/a")</f>
        <v>330.63186167533996</v>
      </c>
      <c r="Z28" s="67">
        <f>IFERROR(Q28/U28-1,"n/a")</f>
        <v>0.88140613259252842</v>
      </c>
      <c r="AA28" s="63">
        <f>IFERROR(Q28/V28-1,"n/a")</f>
        <v>0.74222141871304292</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9" t="str">
        <f>F9</f>
        <v>February</v>
      </c>
      <c r="G33" s="159"/>
      <c r="H33" s="159"/>
      <c r="I33" s="159"/>
      <c r="J33" s="159"/>
      <c r="K33" s="159"/>
      <c r="L33" s="159"/>
      <c r="M33" s="159"/>
      <c r="N33" s="159"/>
      <c r="O33" s="159"/>
      <c r="P33" s="160"/>
      <c r="Q33" s="162" t="str">
        <f>"April to "&amp;D4&amp;" (YTD)"</f>
        <v>April to February (YTD)</v>
      </c>
      <c r="R33" s="163"/>
      <c r="S33" s="163"/>
      <c r="T33" s="163"/>
      <c r="U33" s="163"/>
      <c r="V33" s="163"/>
      <c r="W33" s="163"/>
      <c r="X33" s="163"/>
      <c r="Y33" s="163"/>
      <c r="Z33" s="163"/>
      <c r="AA33" s="164"/>
      <c r="AB33" s="162" t="s">
        <v>58</v>
      </c>
      <c r="AC33" s="163"/>
      <c r="AD33" s="163"/>
      <c r="AE33" s="163"/>
      <c r="AF33" s="165"/>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3"/>
      <c r="AC34" s="154"/>
      <c r="AD34" s="154"/>
      <c r="AE34" s="154"/>
      <c r="AF34" s="155"/>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3">F13</f>
        <v>224</v>
      </c>
      <c r="G37" s="74">
        <f t="shared" si="3"/>
        <v>161</v>
      </c>
      <c r="H37" s="74">
        <f t="shared" si="3"/>
        <v>162</v>
      </c>
      <c r="I37" s="74">
        <f t="shared" si="3"/>
        <v>0</v>
      </c>
      <c r="J37" s="74">
        <f t="shared" si="3"/>
        <v>175</v>
      </c>
      <c r="K37" s="74">
        <f t="shared" si="3"/>
        <v>157</v>
      </c>
      <c r="L37" s="64">
        <f>IFERROR(F37/G37-1,"n/a")</f>
        <v>0.39130434782608692</v>
      </c>
      <c r="M37" s="64">
        <f>IFERROR(F37/H37-1,"n/a")</f>
        <v>0.38271604938271597</v>
      </c>
      <c r="N37" s="64" t="str">
        <f>IFERROR(F37/I37-1,"n/a")</f>
        <v>n/a</v>
      </c>
      <c r="O37" s="64">
        <f>IFERROR(F37/J37-1,"n/a")</f>
        <v>0.28000000000000003</v>
      </c>
      <c r="P37" s="60">
        <f>IFERROR(F37/K37-1,"n/a")</f>
        <v>0.4267515923566878</v>
      </c>
      <c r="Q37" s="64"/>
      <c r="R37" s="74">
        <f>'Jan-24'!R37+'Feb-24'!F37</f>
        <v>1521</v>
      </c>
      <c r="S37" s="74">
        <f>'Jan-24'!S37+'Feb-24'!H37</f>
        <v>1288</v>
      </c>
      <c r="T37" s="74">
        <f>'Jan-24'!T37+'Feb-24'!I37</f>
        <v>515</v>
      </c>
      <c r="U37" s="74">
        <f>'Jan-24'!U37+'Feb-24'!J37</f>
        <v>404</v>
      </c>
      <c r="V37" s="74">
        <f>'Jan-24'!V37+'Feb-24'!K37</f>
        <v>1414</v>
      </c>
      <c r="W37" s="64"/>
      <c r="X37" s="120">
        <f>IFERROR(R37/S37-1,"n/a")</f>
        <v>0.18090062111801242</v>
      </c>
      <c r="Y37" s="120">
        <f>IFERROR(R37/T37-1,"n/a")</f>
        <v>1.9533980582524273</v>
      </c>
      <c r="Z37" s="120">
        <f>IFERROR(R37/U37-1,"n/a")</f>
        <v>2.7648514851485149</v>
      </c>
      <c r="AA37" s="121">
        <f>IFERROR(R37/V37-1,"n/a")</f>
        <v>7.5671852899575676E-2</v>
      </c>
      <c r="AB37" s="150"/>
      <c r="AC37" s="89">
        <v>1486</v>
      </c>
      <c r="AD37" s="89">
        <v>1052</v>
      </c>
      <c r="AE37" s="70">
        <v>551</v>
      </c>
      <c r="AF37" s="78">
        <v>1584</v>
      </c>
      <c r="AH37" s="123"/>
    </row>
    <row r="38" spans="1:34" s="124" customFormat="1" ht="10.5">
      <c r="A38" s="123"/>
      <c r="B38" s="123"/>
      <c r="C38" s="33"/>
      <c r="D38" s="26" t="s">
        <v>11</v>
      </c>
      <c r="E38" s="32"/>
      <c r="F38" s="74">
        <f t="shared" si="3"/>
        <v>674695</v>
      </c>
      <c r="G38" s="74">
        <f t="shared" si="3"/>
        <v>449661</v>
      </c>
      <c r="H38" s="74">
        <f t="shared" si="3"/>
        <v>219545</v>
      </c>
      <c r="I38" s="74">
        <f t="shared" si="3"/>
        <v>0</v>
      </c>
      <c r="J38" s="74">
        <f t="shared" si="3"/>
        <v>430518</v>
      </c>
      <c r="K38" s="74">
        <f t="shared" si="3"/>
        <v>425246</v>
      </c>
      <c r="L38" s="64">
        <f>IFERROR(F38/G38-1,"n/a")</f>
        <v>0.50045256315313091</v>
      </c>
      <c r="M38" s="64">
        <f>IFERROR(F38/H38-1,"n/a")</f>
        <v>2.0731512901683025</v>
      </c>
      <c r="N38" s="64" t="str">
        <f>IFERROR(F38/I38-1,"n/a")</f>
        <v>n/a</v>
      </c>
      <c r="O38" s="64">
        <f>IFERROR(F38/J38-1,"n/a")</f>
        <v>0.5671702460756578</v>
      </c>
      <c r="P38" s="60">
        <f>IFERROR(F38/K38-1,"n/a")</f>
        <v>0.58659928606030398</v>
      </c>
      <c r="Q38" s="64"/>
      <c r="R38" s="74">
        <f>'Jan-24'!R38+'Feb-24'!F38</f>
        <v>4990492</v>
      </c>
      <c r="S38" s="74">
        <f>'Jan-24'!S38+'Feb-24'!H38</f>
        <v>3231205</v>
      </c>
      <c r="T38" s="74">
        <f>'Jan-24'!T38+'Feb-24'!I38</f>
        <v>763201</v>
      </c>
      <c r="U38" s="74">
        <f>'Jan-24'!U38+'Feb-24'!J38</f>
        <v>896598</v>
      </c>
      <c r="V38" s="74">
        <f>'Jan-24'!V38+'Feb-24'!K38</f>
        <v>4070480</v>
      </c>
      <c r="W38" s="64"/>
      <c r="X38" s="120">
        <f>IFERROR(R38/S38-1,"n/a")</f>
        <v>0.544467775953553</v>
      </c>
      <c r="Y38" s="120">
        <f>IFERROR(R38/T38-1,"n/a")</f>
        <v>5.5388960444234216</v>
      </c>
      <c r="Z38" s="120">
        <f>IFERROR(R38/U38-1,"n/a")</f>
        <v>4.5660307071842681</v>
      </c>
      <c r="AA38" s="121">
        <f>IFERROR(R38/V38-1,"n/a")</f>
        <v>0.22602051846465288</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4">F16</f>
        <v>8</v>
      </c>
      <c r="G40" s="74">
        <f t="shared" si="4"/>
        <v>6</v>
      </c>
      <c r="H40" s="74">
        <f t="shared" si="4"/>
        <v>7</v>
      </c>
      <c r="I40" s="74">
        <f t="shared" si="4"/>
        <v>5</v>
      </c>
      <c r="J40" s="74">
        <f t="shared" si="4"/>
        <v>4</v>
      </c>
      <c r="K40" s="74">
        <f t="shared" si="4"/>
        <v>8</v>
      </c>
      <c r="L40" s="64">
        <f>IFERROR(F40/G40-1,"n/a")</f>
        <v>0.33333333333333326</v>
      </c>
      <c r="M40" s="64">
        <f>IFERROR(F40/H40-1,"n/a")</f>
        <v>0.14285714285714279</v>
      </c>
      <c r="N40" s="64">
        <f>IFERROR(F40/I40-1,"n/a")</f>
        <v>0.60000000000000009</v>
      </c>
      <c r="O40" s="64">
        <f>IFERROR(F40/J40-1,"n/a")</f>
        <v>1</v>
      </c>
      <c r="P40" s="60">
        <f>IFERROR(F40/K40-1,"n/a")</f>
        <v>0</v>
      </c>
      <c r="Q40" s="64"/>
      <c r="R40" s="74">
        <f>'Jan-24'!R40+'Feb-24'!F40</f>
        <v>565</v>
      </c>
      <c r="S40" s="74">
        <f>'Jan-24'!S40+'Feb-24'!H40</f>
        <v>528</v>
      </c>
      <c r="T40" s="74">
        <f>'Jan-24'!T40+'Feb-24'!I40</f>
        <v>199</v>
      </c>
      <c r="U40" s="74">
        <f>'Jan-24'!U40+'Feb-24'!J40</f>
        <v>53</v>
      </c>
      <c r="V40" s="74">
        <f>'Jan-24'!V40+'Feb-24'!K40</f>
        <v>583</v>
      </c>
      <c r="W40" s="64"/>
      <c r="X40" s="120">
        <f>IFERROR(R40/S40-1,"n/a")</f>
        <v>7.0075757575757569E-2</v>
      </c>
      <c r="Y40" s="120">
        <f>IFERROR(R40/T40-1,"n/a")</f>
        <v>1.8391959798994977</v>
      </c>
      <c r="Z40" s="120">
        <f>IFERROR(R40/U40-1,"n/a")</f>
        <v>9.6603773584905657</v>
      </c>
      <c r="AA40" s="121">
        <f>IFERROR(R40/V40-1,"n/a")</f>
        <v>-3.0874785591766707E-2</v>
      </c>
      <c r="AB40" s="150"/>
      <c r="AC40" s="89">
        <v>563</v>
      </c>
      <c r="AD40" s="89">
        <v>226</v>
      </c>
      <c r="AE40" s="70">
        <v>66</v>
      </c>
      <c r="AF40" s="78">
        <v>573</v>
      </c>
      <c r="AH40" s="123"/>
    </row>
    <row r="41" spans="1:34" s="124" customFormat="1" ht="10.5">
      <c r="A41" s="123"/>
      <c r="B41" s="123"/>
      <c r="C41" s="33"/>
      <c r="D41" s="26" t="s">
        <v>11</v>
      </c>
      <c r="E41" s="32"/>
      <c r="F41" s="74">
        <f t="shared" si="4"/>
        <v>31100</v>
      </c>
      <c r="G41" s="74">
        <f t="shared" si="4"/>
        <v>24121</v>
      </c>
      <c r="H41" s="74">
        <f t="shared" si="4"/>
        <v>6429</v>
      </c>
      <c r="I41" s="74">
        <f t="shared" si="4"/>
        <v>4669</v>
      </c>
      <c r="J41" s="74">
        <f t="shared" si="4"/>
        <v>17407</v>
      </c>
      <c r="K41" s="74">
        <f t="shared" si="4"/>
        <v>26946</v>
      </c>
      <c r="L41" s="64">
        <f>IFERROR(F41/G41-1,"n/a")</f>
        <v>0.2893329463952572</v>
      </c>
      <c r="M41" s="64">
        <f>IFERROR(F41/H41-1,"n/a")</f>
        <v>3.8374552807590607</v>
      </c>
      <c r="N41" s="64">
        <f>IFERROR(F41/I41-1,"n/a")</f>
        <v>5.6609552366673803</v>
      </c>
      <c r="O41" s="64">
        <f>IFERROR(F41/J41-1,"n/a")</f>
        <v>0.78663755960245885</v>
      </c>
      <c r="P41" s="60">
        <f>IFERROR(F41/K41-1,"n/a")</f>
        <v>0.15416017219624445</v>
      </c>
      <c r="Q41" s="64"/>
      <c r="R41" s="74">
        <f>'Jan-24'!R41+'Feb-24'!F41</f>
        <v>1652164</v>
      </c>
      <c r="S41" s="74">
        <f>'Jan-24'!S41+'Feb-24'!H41</f>
        <v>897975</v>
      </c>
      <c r="T41" s="74">
        <f>'Jan-24'!T41+'Feb-24'!I41</f>
        <v>298389</v>
      </c>
      <c r="U41" s="74">
        <f>'Jan-24'!U41+'Feb-24'!J41</f>
        <v>70110</v>
      </c>
      <c r="V41" s="74">
        <f>'Jan-24'!V41+'Feb-24'!K41</f>
        <v>1365732</v>
      </c>
      <c r="W41" s="64"/>
      <c r="X41" s="120">
        <f>IFERROR(R41/S41-1,"n/a")</f>
        <v>0.83987750215763235</v>
      </c>
      <c r="Y41" s="120">
        <f>IFERROR(R41/T41-1,"n/a")</f>
        <v>4.5369467373127028</v>
      </c>
      <c r="Z41" s="120">
        <f>IFERROR(R41/U41-1,"n/a")</f>
        <v>22.565311653116531</v>
      </c>
      <c r="AA41" s="121">
        <f>IFERROR(R41/V41-1,"n/a")</f>
        <v>0.20972782361400344</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5">
      <c r="A43" s="123"/>
      <c r="B43" s="123"/>
      <c r="C43" s="33"/>
      <c r="D43" s="26" t="s">
        <v>5</v>
      </c>
      <c r="E43" s="32"/>
      <c r="F43" s="74">
        <f t="shared" ref="F43:K44" si="5">F19</f>
        <v>4</v>
      </c>
      <c r="G43" s="74">
        <f t="shared" si="5"/>
        <v>2</v>
      </c>
      <c r="H43" s="74">
        <f t="shared" si="5"/>
        <v>3</v>
      </c>
      <c r="I43" s="74">
        <f t="shared" si="5"/>
        <v>0</v>
      </c>
      <c r="J43" s="74">
        <f t="shared" si="5"/>
        <v>0</v>
      </c>
      <c r="K43" s="74">
        <f t="shared" si="5"/>
        <v>1</v>
      </c>
      <c r="L43" s="64">
        <f>IFERROR(F43/G43-1,"n/a")</f>
        <v>1</v>
      </c>
      <c r="M43" s="64">
        <f>IFERROR(F43/H43-1,"n/a")</f>
        <v>0.33333333333333326</v>
      </c>
      <c r="N43" s="64" t="str">
        <f>IFERROR(F43/I43-1,"n/a")</f>
        <v>n/a</v>
      </c>
      <c r="O43" s="64" t="str">
        <f>IFERROR(F43/J43-1,"n/a")</f>
        <v>n/a</v>
      </c>
      <c r="P43" s="60">
        <f>IFERROR(F43/K43-1,"n/a")</f>
        <v>3</v>
      </c>
      <c r="Q43" s="64"/>
      <c r="R43" s="74">
        <f>'Jan-24'!R43+'Feb-24'!F43</f>
        <v>691</v>
      </c>
      <c r="S43" s="74">
        <f>'Jan-24'!S43+'Feb-24'!H43</f>
        <v>652</v>
      </c>
      <c r="T43" s="74">
        <f>'Jan-24'!T43+'Feb-24'!I43</f>
        <v>47</v>
      </c>
      <c r="U43" s="74">
        <f>'Jan-24'!U43+'Feb-24'!J43</f>
        <v>8</v>
      </c>
      <c r="V43" s="74">
        <f>'Jan-24'!V43+'Feb-24'!K43</f>
        <v>285</v>
      </c>
      <c r="W43" s="64"/>
      <c r="X43" s="120">
        <f>IFERROR(R43/S43-1,"n/a")</f>
        <v>5.9815950920245387E-2</v>
      </c>
      <c r="Y43" s="120">
        <f>IFERROR(R43/T43-1,"n/a")</f>
        <v>13.702127659574469</v>
      </c>
      <c r="Z43" s="120">
        <f>IFERROR(R43/U43-1,"n/a")</f>
        <v>85.375</v>
      </c>
      <c r="AA43" s="121">
        <f>IFERROR(R43/V43-1,"n/a")</f>
        <v>1.4245614035087719</v>
      </c>
      <c r="AB43" s="150"/>
      <c r="AC43" s="89">
        <v>669</v>
      </c>
      <c r="AD43" s="89">
        <v>59</v>
      </c>
      <c r="AE43" s="70">
        <v>9</v>
      </c>
      <c r="AF43" s="78">
        <v>287</v>
      </c>
      <c r="AH43" s="123"/>
    </row>
    <row r="44" spans="1:34" s="124" customFormat="1" ht="10.5">
      <c r="A44" s="123"/>
      <c r="B44" s="123"/>
      <c r="C44" s="33"/>
      <c r="D44" s="26" t="s">
        <v>11</v>
      </c>
      <c r="E44" s="32"/>
      <c r="F44" s="74">
        <f t="shared" si="5"/>
        <v>5580</v>
      </c>
      <c r="G44" s="74">
        <f t="shared" si="5"/>
        <v>2252</v>
      </c>
      <c r="H44" s="74">
        <f t="shared" si="5"/>
        <v>925</v>
      </c>
      <c r="I44" s="74">
        <f t="shared" si="5"/>
        <v>0</v>
      </c>
      <c r="J44" s="74">
        <f t="shared" si="5"/>
        <v>43</v>
      </c>
      <c r="K44" s="74">
        <f t="shared" si="5"/>
        <v>1168</v>
      </c>
      <c r="L44" s="64">
        <f>IFERROR(F44/G44-1,"n/a")</f>
        <v>1.4777975133214922</v>
      </c>
      <c r="M44" s="64">
        <f>IFERROR(F44/H44-1,"n/a")</f>
        <v>5.0324324324324321</v>
      </c>
      <c r="N44" s="64" t="str">
        <f>IFERROR(F44/I44-1,"n/a")</f>
        <v>n/a</v>
      </c>
      <c r="O44" s="64">
        <f>IFERROR(F44/J44-1,"n/a")</f>
        <v>128.76744186046511</v>
      </c>
      <c r="P44" s="60">
        <f>IFERROR(F44/K44-1,"n/a")</f>
        <v>3.7773972602739727</v>
      </c>
      <c r="Q44" s="64"/>
      <c r="R44" s="74">
        <f>'Jan-24'!R44+'Feb-24'!F44</f>
        <v>1265100</v>
      </c>
      <c r="S44" s="74">
        <f>'Jan-24'!S44+'Feb-24'!H44</f>
        <v>886149</v>
      </c>
      <c r="T44" s="74">
        <f>'Jan-24'!T44+'Feb-24'!I44</f>
        <v>17541</v>
      </c>
      <c r="U44" s="74">
        <f>'Jan-24'!U44+'Feb-24'!J44</f>
        <v>9160</v>
      </c>
      <c r="V44" s="74">
        <f>'Jan-24'!V44+'Feb-24'!K44</f>
        <v>581054</v>
      </c>
      <c r="W44" s="64"/>
      <c r="X44" s="120">
        <f>IFERROR(R44/S44-1,"n/a")</f>
        <v>0.42763801572873184</v>
      </c>
      <c r="Y44" s="120">
        <f>IFERROR(R44/T44-1,"n/a")</f>
        <v>71.122455960321531</v>
      </c>
      <c r="Z44" s="120">
        <f>IFERROR(R44/U44-1,"n/a")</f>
        <v>137.1113537117904</v>
      </c>
      <c r="AA44" s="121">
        <f>IFERROR(R44/V44-1,"n/a")</f>
        <v>1.1772503072003633</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6">F22</f>
        <v>78</v>
      </c>
      <c r="G46" s="74">
        <f t="shared" si="6"/>
        <v>73</v>
      </c>
      <c r="H46" s="74">
        <f t="shared" si="6"/>
        <v>13</v>
      </c>
      <c r="I46" s="74">
        <f t="shared" si="6"/>
        <v>0</v>
      </c>
      <c r="J46" s="74">
        <f t="shared" si="6"/>
        <v>14</v>
      </c>
      <c r="K46" s="74">
        <f t="shared" si="6"/>
        <v>21</v>
      </c>
      <c r="L46" s="64">
        <f>IFERROR(F46/G46-1,"n/a")</f>
        <v>6.8493150684931559E-2</v>
      </c>
      <c r="M46" s="64">
        <f>IFERROR(F46/H46-1,"n/a")</f>
        <v>5</v>
      </c>
      <c r="N46" s="64" t="str">
        <f>IFERROR(F46/I46-1,"n/a")</f>
        <v>n/a</v>
      </c>
      <c r="O46" s="64">
        <f>IFERROR(F46/J46-1,"n/a")</f>
        <v>4.5714285714285712</v>
      </c>
      <c r="P46" s="60">
        <f>IFERROR(F46/K46-1,"n/a")</f>
        <v>2.7142857142857144</v>
      </c>
      <c r="Q46" s="64"/>
      <c r="R46" s="74">
        <f>'Jan-24'!R46+'Feb-24'!F46</f>
        <v>1384</v>
      </c>
      <c r="S46" s="74">
        <f>'Jan-24'!S46+'Feb-24'!H46</f>
        <v>866</v>
      </c>
      <c r="T46" s="74">
        <f>'Jan-24'!T46+'Feb-24'!I46</f>
        <v>283</v>
      </c>
      <c r="U46" s="74">
        <f>'Jan-24'!U46+'Feb-24'!J46</f>
        <v>33</v>
      </c>
      <c r="V46" s="74">
        <f>'Jan-24'!V46+'Feb-24'!K46</f>
        <v>783</v>
      </c>
      <c r="W46" s="64"/>
      <c r="X46" s="120">
        <f>IFERROR(R46/S46-1,"n/a")</f>
        <v>0.59815242494226317</v>
      </c>
      <c r="Y46" s="120">
        <f>IFERROR(R46/T46-1,"n/a")</f>
        <v>3.8904593639575973</v>
      </c>
      <c r="Z46" s="120">
        <f>IFERROR(R46/U46-1,"n/a")</f>
        <v>40.939393939393938</v>
      </c>
      <c r="AA46" s="121">
        <f>IFERROR(R46/V46-1,"n/a")</f>
        <v>0.76756066411238821</v>
      </c>
      <c r="AB46" s="150"/>
      <c r="AC46" s="89">
        <v>1129</v>
      </c>
      <c r="AD46" s="89">
        <v>336</v>
      </c>
      <c r="AE46" s="84">
        <v>43</v>
      </c>
      <c r="AF46" s="78">
        <v>781</v>
      </c>
      <c r="AH46" s="123"/>
    </row>
    <row r="47" spans="1:34" s="124" customFormat="1" ht="10.5">
      <c r="A47" s="123"/>
      <c r="B47" s="123"/>
      <c r="C47" s="33"/>
      <c r="D47" s="26" t="s">
        <v>11</v>
      </c>
      <c r="E47" s="32"/>
      <c r="F47" s="74">
        <f t="shared" si="6"/>
        <v>288593</v>
      </c>
      <c r="G47" s="74">
        <f t="shared" si="6"/>
        <v>247607</v>
      </c>
      <c r="H47" s="74">
        <f t="shared" si="6"/>
        <v>14032</v>
      </c>
      <c r="I47" s="74">
        <f t="shared" si="6"/>
        <v>0</v>
      </c>
      <c r="J47" s="74">
        <f t="shared" si="6"/>
        <v>47023</v>
      </c>
      <c r="K47" s="74">
        <f t="shared" si="6"/>
        <v>59703</v>
      </c>
      <c r="L47" s="64">
        <f>IFERROR(F47/G47-1,"n/a")</f>
        <v>0.1655284382105513</v>
      </c>
      <c r="M47" s="64">
        <f>IFERROR(F47/H47-1,"n/a")</f>
        <v>19.566775940706954</v>
      </c>
      <c r="N47" s="64" t="str">
        <f>IFERROR(F47/I47-1,"n/a")</f>
        <v>n/a</v>
      </c>
      <c r="O47" s="64">
        <f>IFERROR(F47/J47-1,"n/a")</f>
        <v>5.1372732492609998</v>
      </c>
      <c r="P47" s="60">
        <f>IFERROR(F47/K47-1,"n/a")</f>
        <v>3.8338106962799188</v>
      </c>
      <c r="Q47" s="64"/>
      <c r="R47" s="74">
        <f>'Jan-24'!R47+'Feb-24'!F47</f>
        <v>4200630</v>
      </c>
      <c r="S47" s="74">
        <f>'Jan-24'!S47+'Feb-24'!H47</f>
        <v>2125097</v>
      </c>
      <c r="T47" s="74">
        <f>'Jan-24'!T47+'Feb-24'!I47</f>
        <v>465109</v>
      </c>
      <c r="U47" s="74">
        <f>'Jan-24'!U47+'Feb-24'!J47</f>
        <v>112017</v>
      </c>
      <c r="V47" s="74">
        <f>'Jan-24'!V47+'Feb-24'!K47</f>
        <v>2435268</v>
      </c>
      <c r="W47" s="64"/>
      <c r="X47" s="120">
        <f>IFERROR(R47/S47-1,"n/a")</f>
        <v>0.97667682934002542</v>
      </c>
      <c r="Y47" s="120">
        <f>IFERROR(R47/T47-1,"n/a")</f>
        <v>8.0314958429099423</v>
      </c>
      <c r="Z47" s="120">
        <f>IFERROR(R47/U47-1,"n/a")</f>
        <v>36.499933045876965</v>
      </c>
      <c r="AA47" s="121">
        <f>IFERROR(R47/V47-1,"n/a")</f>
        <v>0.72491487589866899</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f>'Jan-24'!R49+'Feb-24'!F49</f>
        <v>21</v>
      </c>
      <c r="S49" s="74">
        <f>'Jan-24'!S49+'Feb-24'!H49</f>
        <v>9</v>
      </c>
      <c r="T49" s="74">
        <f>'Jan-24'!T49+'Feb-24'!I49</f>
        <v>0</v>
      </c>
      <c r="U49" s="74">
        <f>'Jan-24'!U49+'Feb-24'!J49</f>
        <v>0</v>
      </c>
      <c r="V49" s="74">
        <f>'Jan-24'!V49+'Feb-24'!K49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f>'Jan-24'!R50+'Feb-24'!F50</f>
        <v>38626</v>
      </c>
      <c r="S50" s="74">
        <f>'Jan-24'!S50+'Feb-24'!H50</f>
        <v>15637</v>
      </c>
      <c r="T50" s="74">
        <f>'Jan-24'!T50+'Feb-24'!I50</f>
        <v>0</v>
      </c>
      <c r="U50" s="74">
        <f>'Jan-24'!U50+'Feb-24'!J50</f>
        <v>0</v>
      </c>
      <c r="V50" s="74">
        <f>'Jan-24'!V50+'Feb-24'!K50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314</v>
      </c>
      <c r="G51" s="75">
        <f>G37+G40+G43+G46+G49</f>
        <v>242</v>
      </c>
      <c r="H51" s="75">
        <f t="shared" ref="H51:K52" si="8">H37+H40+H43+H46+H49</f>
        <v>185</v>
      </c>
      <c r="I51" s="75">
        <f t="shared" si="8"/>
        <v>5</v>
      </c>
      <c r="J51" s="75">
        <f t="shared" si="8"/>
        <v>193</v>
      </c>
      <c r="K51" s="75">
        <f t="shared" si="8"/>
        <v>187</v>
      </c>
      <c r="L51" s="66">
        <f>IFERROR(F51/G51-1,"n/a")</f>
        <v>0.29752066115702469</v>
      </c>
      <c r="M51" s="66">
        <f>IFERROR(F51/H51-1,"n/a")</f>
        <v>0.69729729729729728</v>
      </c>
      <c r="N51" s="66">
        <f>IFERROR(F51/I51-1,"n/a")</f>
        <v>61.8</v>
      </c>
      <c r="O51" s="66">
        <f>IFERROR(F51/J51-1,"n/a")</f>
        <v>0.62694300518134716</v>
      </c>
      <c r="P51" s="62">
        <f>IFERROR(F51/K51-1,"n/a")</f>
        <v>0.67914438502673802</v>
      </c>
      <c r="Q51" s="66"/>
      <c r="R51" s="75">
        <f t="shared" ref="R51:V52" si="9">R37+R40+R43+R46+R49</f>
        <v>4182</v>
      </c>
      <c r="S51" s="75">
        <f t="shared" si="9"/>
        <v>3343</v>
      </c>
      <c r="T51" s="75">
        <f t="shared" si="9"/>
        <v>1044</v>
      </c>
      <c r="U51" s="75">
        <f t="shared" si="9"/>
        <v>498</v>
      </c>
      <c r="V51" s="75">
        <f t="shared" si="9"/>
        <v>3081</v>
      </c>
      <c r="W51" s="66"/>
      <c r="X51" s="66">
        <f>IFERROR(R51/S51-1,"n/a")</f>
        <v>0.25097218067603944</v>
      </c>
      <c r="Y51" s="66">
        <f>IFERROR(R51/T51-1,"n/a")</f>
        <v>3.0057471264367814</v>
      </c>
      <c r="Z51" s="66">
        <f t="shared" ref="Z51:Z52" si="10">IFERROR(R51/U51-1,"n/a")</f>
        <v>7.3975903614457827</v>
      </c>
      <c r="AA51" s="62">
        <f>IFERROR(R51/V51-1,"n/a")</f>
        <v>0.3573515092502435</v>
      </c>
      <c r="AB51" s="66"/>
      <c r="AC51" s="46">
        <f t="shared" ref="AC51:AE52" si="11">AC37+AC40+AC43+AC46+AC49</f>
        <v>3856</v>
      </c>
      <c r="AD51" s="46">
        <f t="shared" si="11"/>
        <v>1673</v>
      </c>
      <c r="AE51" s="46">
        <f t="shared" si="11"/>
        <v>669</v>
      </c>
      <c r="AF51" s="80">
        <f>AF37+AF40+AF43+AF46+AF49</f>
        <v>3241</v>
      </c>
      <c r="AH51" s="123"/>
    </row>
    <row r="52" spans="3:34" s="124" customFormat="1" ht="11.25" thickTop="1" thickBot="1">
      <c r="C52" s="38" t="s">
        <v>13</v>
      </c>
      <c r="D52" s="39"/>
      <c r="E52" s="40"/>
      <c r="F52" s="76">
        <f>F38+F41+F44+F47+F50</f>
        <v>999968</v>
      </c>
      <c r="G52" s="76">
        <f>G38+G41+G44+G47+G50</f>
        <v>723641</v>
      </c>
      <c r="H52" s="76">
        <f t="shared" si="8"/>
        <v>240931</v>
      </c>
      <c r="I52" s="76">
        <f t="shared" si="8"/>
        <v>4669</v>
      </c>
      <c r="J52" s="76">
        <f t="shared" si="8"/>
        <v>494991</v>
      </c>
      <c r="K52" s="76">
        <f t="shared" si="8"/>
        <v>513063</v>
      </c>
      <c r="L52" s="67">
        <f>IFERROR(F52/G52-1,"n/a")</f>
        <v>0.38185647303013504</v>
      </c>
      <c r="M52" s="67">
        <f>IFERROR(F52/H52-1,"n/a")</f>
        <v>3.1504331115547606</v>
      </c>
      <c r="N52" s="67">
        <f>IFERROR(F52/I52-1,"n/a")</f>
        <v>213.17177125722853</v>
      </c>
      <c r="O52" s="67">
        <f>IFERROR(F52/J52-1,"n/a")</f>
        <v>1.0201741041756316</v>
      </c>
      <c r="P52" s="63">
        <f>IFERROR(F52/K52-1,"n/a")</f>
        <v>0.94901600778072082</v>
      </c>
      <c r="Q52" s="67"/>
      <c r="R52" s="76">
        <f>R38+R41+R44+R47+R50</f>
        <v>12147012</v>
      </c>
      <c r="S52" s="76">
        <f t="shared" si="9"/>
        <v>7156063</v>
      </c>
      <c r="T52" s="76">
        <f t="shared" si="9"/>
        <v>1544240</v>
      </c>
      <c r="U52" s="76">
        <f t="shared" si="9"/>
        <v>1087885</v>
      </c>
      <c r="V52" s="76">
        <f t="shared" si="9"/>
        <v>8472782</v>
      </c>
      <c r="W52" s="67"/>
      <c r="X52" s="67">
        <f>IFERROR(R52/S52-1,"n/a")</f>
        <v>0.69744341266978793</v>
      </c>
      <c r="Y52" s="118">
        <f>IFERROR(R52/T52-1,"n/a")</f>
        <v>6.8660130549655491</v>
      </c>
      <c r="Z52" s="118">
        <f t="shared" si="10"/>
        <v>10.165713287709638</v>
      </c>
      <c r="AA52" s="119">
        <f>IFERROR(R52/V52-1,"n/a")</f>
        <v>0.43365095431465139</v>
      </c>
      <c r="AB52" s="118"/>
      <c r="AC52" s="47">
        <f t="shared" si="11"/>
        <v>9237323</v>
      </c>
      <c r="AD52" s="47">
        <f t="shared" si="11"/>
        <v>2410085</v>
      </c>
      <c r="AE52" s="47">
        <f t="shared" si="11"/>
        <v>1324261</v>
      </c>
      <c r="AF52" s="81">
        <f>AF38+AF41+AF44+AF47+AF50</f>
        <v>8638971</v>
      </c>
      <c r="AH52" s="123"/>
    </row>
    <row r="53" spans="3:34" s="124" customFormat="1" ht="10.9" thickTop="1">
      <c r="AH53" s="123"/>
    </row>
    <row r="54" spans="3:34" s="124" customFormat="1" ht="10.5">
      <c r="R54" s="132"/>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C35D8-483B-435B-93D5-429104F5F3BB}">
  <dimension ref="A1:AH66"/>
  <sheetViews>
    <sheetView showGridLines="0" topLeftCell="A13" zoomScale="75" zoomScaleNormal="75" workbookViewId="0">
      <selection activeCell="R50" sqref="R50"/>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9"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33</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6" t="str">
        <f>D4</f>
        <v>January</v>
      </c>
      <c r="G9" s="156"/>
      <c r="H9" s="156"/>
      <c r="I9" s="156"/>
      <c r="J9" s="156"/>
      <c r="K9" s="156"/>
      <c r="L9" s="156"/>
      <c r="M9" s="156"/>
      <c r="N9" s="156"/>
      <c r="O9" s="156"/>
      <c r="P9" s="157"/>
      <c r="Q9" s="158" t="str">
        <f>F9</f>
        <v>January</v>
      </c>
      <c r="R9" s="159"/>
      <c r="S9" s="159"/>
      <c r="T9" s="159"/>
      <c r="U9" s="159"/>
      <c r="V9" s="159"/>
      <c r="W9" s="159"/>
      <c r="X9" s="159"/>
      <c r="Y9" s="159"/>
      <c r="Z9" s="159"/>
      <c r="AA9" s="160"/>
      <c r="AB9" s="158" t="s">
        <v>57</v>
      </c>
      <c r="AC9" s="159"/>
      <c r="AD9" s="159"/>
      <c r="AE9" s="159"/>
      <c r="AF9" s="161"/>
      <c r="AG9" s="123"/>
      <c r="AH9" s="123"/>
    </row>
    <row r="10" spans="1:34" s="124" customFormat="1" ht="10.5">
      <c r="A10" s="123"/>
      <c r="B10" s="125"/>
      <c r="C10" s="29"/>
      <c r="D10" s="30"/>
      <c r="E10" s="30"/>
      <c r="F10" s="153"/>
      <c r="G10" s="154"/>
      <c r="H10" s="154"/>
      <c r="I10" s="154"/>
      <c r="J10" s="154"/>
      <c r="K10" s="154"/>
      <c r="L10" s="154"/>
      <c r="M10" s="154"/>
      <c r="N10" s="154"/>
      <c r="O10" s="154"/>
      <c r="P10" s="155"/>
      <c r="Q10" s="153"/>
      <c r="R10" s="154"/>
      <c r="S10" s="154"/>
      <c r="T10" s="154"/>
      <c r="U10" s="154"/>
      <c r="V10" s="154"/>
      <c r="W10" s="154"/>
      <c r="X10" s="154"/>
      <c r="Y10" s="154"/>
      <c r="Z10" s="154"/>
      <c r="AA10" s="155"/>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197</v>
      </c>
      <c r="G13" s="71">
        <v>188</v>
      </c>
      <c r="H13" s="71">
        <v>164</v>
      </c>
      <c r="I13" s="71">
        <v>0</v>
      </c>
      <c r="J13" s="71">
        <v>187</v>
      </c>
      <c r="K13" s="71">
        <v>189</v>
      </c>
      <c r="L13" s="64">
        <f>IFERROR(F13/G13-1,"n/a")</f>
        <v>4.7872340425531901E-2</v>
      </c>
      <c r="M13" s="64">
        <f>IFERROR(F13/H13-1,"n/a")</f>
        <v>0.20121951219512191</v>
      </c>
      <c r="N13" s="64" t="str">
        <f>IFERROR(F13/I13-1,"n/a")</f>
        <v>n/a</v>
      </c>
      <c r="O13" s="64">
        <f>IFERROR(F13/J13-1,"n/a")</f>
        <v>5.3475935828876997E-2</v>
      </c>
      <c r="P13" s="60">
        <f>IFERROR(F13/K13-1,"n/a")</f>
        <v>4.2328042328042326E-2</v>
      </c>
      <c r="Q13" s="68">
        <f>F13</f>
        <v>197</v>
      </c>
      <c r="R13" s="68">
        <f>G13</f>
        <v>188</v>
      </c>
      <c r="S13" s="68">
        <f t="shared" ref="S13:V14" si="0">H13</f>
        <v>164</v>
      </c>
      <c r="T13" s="68">
        <f t="shared" si="0"/>
        <v>0</v>
      </c>
      <c r="U13" s="68">
        <f t="shared" si="0"/>
        <v>187</v>
      </c>
      <c r="V13" s="68">
        <f t="shared" si="0"/>
        <v>189</v>
      </c>
      <c r="W13" s="64">
        <f>IFERROR(Q13/R13-1,"n/a")</f>
        <v>4.7872340425531901E-2</v>
      </c>
      <c r="X13" s="64">
        <f>IFERROR(Q13/S13-1,"n/a")</f>
        <v>0.20121951219512191</v>
      </c>
      <c r="Y13" s="64" t="str">
        <f>IFERROR(Q13/T13-1,"n/a")</f>
        <v>n/a</v>
      </c>
      <c r="Z13" s="64">
        <f>IFERROR(Q13/U13-1,"n/a")</f>
        <v>5.3475935828876997E-2</v>
      </c>
      <c r="AA13" s="60">
        <f>IFERROR(Q13/V13-1,"n/a")</f>
        <v>4.2328042328042326E-2</v>
      </c>
      <c r="AB13" s="68">
        <v>1622</v>
      </c>
      <c r="AC13" s="68">
        <v>1486</v>
      </c>
      <c r="AD13" s="68">
        <v>522</v>
      </c>
      <c r="AE13" s="68">
        <v>551</v>
      </c>
      <c r="AF13" s="136">
        <v>1591</v>
      </c>
      <c r="AG13" s="123"/>
      <c r="AH13" s="123"/>
    </row>
    <row r="14" spans="1:34" s="124" customFormat="1" ht="10.5">
      <c r="A14" s="123"/>
      <c r="B14" s="128"/>
      <c r="C14" s="33"/>
      <c r="D14" s="26" t="s">
        <v>11</v>
      </c>
      <c r="E14" s="32"/>
      <c r="F14" s="71">
        <v>621444</v>
      </c>
      <c r="G14" s="71">
        <v>522949</v>
      </c>
      <c r="H14" s="71">
        <v>195612</v>
      </c>
      <c r="I14" s="71">
        <v>0</v>
      </c>
      <c r="J14" s="71">
        <v>466080</v>
      </c>
      <c r="K14" s="71">
        <v>525262</v>
      </c>
      <c r="L14" s="64">
        <f>IFERROR(F14/G14-1,"n/a")</f>
        <v>0.1883453262172794</v>
      </c>
      <c r="M14" s="64">
        <f>IFERROR(F14/H14-1,"n/a")</f>
        <v>2.1769216612477762</v>
      </c>
      <c r="N14" s="64" t="str">
        <f>IFERROR(F14/I14-1,"n/a")</f>
        <v>n/a</v>
      </c>
      <c r="O14" s="64">
        <f>IFERROR(F14/J14-1,"n/a")</f>
        <v>0.33334191555097847</v>
      </c>
      <c r="P14" s="60">
        <f>IFERROR(F14/K14-1,"n/a")</f>
        <v>0.18311242770274649</v>
      </c>
      <c r="Q14" s="68">
        <f>F14</f>
        <v>621444</v>
      </c>
      <c r="R14" s="68">
        <f>G14</f>
        <v>522949</v>
      </c>
      <c r="S14" s="68">
        <f t="shared" si="0"/>
        <v>195612</v>
      </c>
      <c r="T14" s="68">
        <f t="shared" si="0"/>
        <v>0</v>
      </c>
      <c r="U14" s="68">
        <f t="shared" si="0"/>
        <v>466080</v>
      </c>
      <c r="V14" s="68">
        <f t="shared" si="0"/>
        <v>525262</v>
      </c>
      <c r="W14" s="64">
        <f>IFERROR(Q14/R14-1,"n/a")</f>
        <v>0.1883453262172794</v>
      </c>
      <c r="X14" s="64">
        <f>IFERROR(Q14/S14-1,"n/a")</f>
        <v>2.1769216612477762</v>
      </c>
      <c r="Y14" s="64" t="str">
        <f>IFERROR(Q14/T14-1,"n/a")</f>
        <v>n/a</v>
      </c>
      <c r="Z14" s="64">
        <f>IFERROR(Q14/U14-1,"n/a")</f>
        <v>0.33334191555097847</v>
      </c>
      <c r="AA14" s="60">
        <f>IFERROR(Q14/V14-1,"n/a")</f>
        <v>0.18311242770274649</v>
      </c>
      <c r="AB14" s="68">
        <v>5232537</v>
      </c>
      <c r="AC14" s="68">
        <v>3592413</v>
      </c>
      <c r="AD14" s="68">
        <v>768312</v>
      </c>
      <c r="AE14" s="68">
        <v>1092884</v>
      </c>
      <c r="AF14" s="136">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11</v>
      </c>
      <c r="G16" s="71">
        <v>5</v>
      </c>
      <c r="H16" s="71">
        <v>3</v>
      </c>
      <c r="I16" s="71">
        <v>2</v>
      </c>
      <c r="J16" s="71">
        <v>5</v>
      </c>
      <c r="K16" s="71">
        <v>5</v>
      </c>
      <c r="L16" s="64">
        <f>IFERROR(F16/G16-1,"n/a")</f>
        <v>1.2000000000000002</v>
      </c>
      <c r="M16" s="64">
        <f>IFERROR(F16/H16-1,"n/a")</f>
        <v>2.6666666666666665</v>
      </c>
      <c r="N16" s="64">
        <f>IFERROR(F16/I16-1,"n/a")</f>
        <v>4.5</v>
      </c>
      <c r="O16" s="64">
        <f>IFERROR(F16/J16-1,"n/a")</f>
        <v>1.2000000000000002</v>
      </c>
      <c r="P16" s="60">
        <f>IFERROR(F16/K16-1,"n/a")</f>
        <v>1.2000000000000002</v>
      </c>
      <c r="Q16" s="68">
        <f>F16</f>
        <v>11</v>
      </c>
      <c r="R16" s="68">
        <f t="shared" ref="R16:V17" si="1">G16</f>
        <v>5</v>
      </c>
      <c r="S16" s="68">
        <f t="shared" si="1"/>
        <v>3</v>
      </c>
      <c r="T16" s="68">
        <f t="shared" si="1"/>
        <v>2</v>
      </c>
      <c r="U16" s="68">
        <f t="shared" si="1"/>
        <v>5</v>
      </c>
      <c r="V16" s="68">
        <f t="shared" si="1"/>
        <v>5</v>
      </c>
      <c r="W16" s="64">
        <f>IFERROR(Q16/R16-1,"n/a")</f>
        <v>1.2000000000000002</v>
      </c>
      <c r="X16" s="64">
        <f>IFERROR(Q16/S16-1,"n/a")</f>
        <v>2.6666666666666665</v>
      </c>
      <c r="Y16" s="64">
        <f>IFERROR(Q16/T16-1,"n/a")</f>
        <v>4.5</v>
      </c>
      <c r="Z16" s="64">
        <f>IFERROR(Q16/U16-1,"n/a")</f>
        <v>1.2000000000000002</v>
      </c>
      <c r="AA16" s="60">
        <f>IFERROR(Q16/V16-1,"n/a")</f>
        <v>1.2000000000000002</v>
      </c>
      <c r="AB16" s="68">
        <v>575</v>
      </c>
      <c r="AC16" s="68">
        <v>572</v>
      </c>
      <c r="AD16" s="68">
        <v>202</v>
      </c>
      <c r="AE16" s="68">
        <v>54</v>
      </c>
      <c r="AF16" s="136">
        <v>586</v>
      </c>
      <c r="AG16" s="123"/>
      <c r="AH16" s="123"/>
    </row>
    <row r="17" spans="1:34" s="124" customFormat="1" ht="10.5">
      <c r="A17" s="123"/>
      <c r="B17" s="128"/>
      <c r="C17" s="33"/>
      <c r="D17" s="26" t="s">
        <v>11</v>
      </c>
      <c r="E17" s="32"/>
      <c r="F17" s="71">
        <v>43434</v>
      </c>
      <c r="G17" s="71">
        <v>15799</v>
      </c>
      <c r="H17" s="71">
        <v>1702</v>
      </c>
      <c r="I17" s="71">
        <v>1288</v>
      </c>
      <c r="J17" s="71">
        <v>23141</v>
      </c>
      <c r="K17" s="71">
        <v>20627</v>
      </c>
      <c r="L17" s="64">
        <f>IFERROR(F17/G17-1,"n/a")</f>
        <v>1.7491613393252736</v>
      </c>
      <c r="M17" s="64">
        <f>IFERROR(F17/H17-1,"n/a")</f>
        <v>24.519388954171564</v>
      </c>
      <c r="N17" s="64">
        <f>IFERROR(F17/I17-1,"n/a")</f>
        <v>32.722049689440993</v>
      </c>
      <c r="O17" s="64">
        <f>IFERROR(F17/J17-1,"n/a")</f>
        <v>0.87692839548852675</v>
      </c>
      <c r="P17" s="60">
        <f>IFERROR(F17/K17-1,"n/a")</f>
        <v>1.1056867212876327</v>
      </c>
      <c r="Q17" s="68">
        <f>F17</f>
        <v>43434</v>
      </c>
      <c r="R17" s="68">
        <f t="shared" si="1"/>
        <v>15799</v>
      </c>
      <c r="S17" s="68">
        <f t="shared" si="1"/>
        <v>1702</v>
      </c>
      <c r="T17" s="68">
        <f t="shared" si="1"/>
        <v>1288</v>
      </c>
      <c r="U17" s="68">
        <f t="shared" si="1"/>
        <v>23141</v>
      </c>
      <c r="V17" s="68">
        <f t="shared" si="1"/>
        <v>20627</v>
      </c>
      <c r="W17" s="64">
        <f>IFERROR(Q17/R17-1,"n/a")</f>
        <v>1.7491613393252736</v>
      </c>
      <c r="X17" s="64">
        <f>IFERROR(Q17/S17-1,"n/a")</f>
        <v>24.519388954171564</v>
      </c>
      <c r="Y17" s="64">
        <f>IFERROR(Q17/T17-1,"n/a")</f>
        <v>32.722049689440993</v>
      </c>
      <c r="Z17" s="64">
        <f>IFERROR(Q17/U17-1,"n/a")</f>
        <v>0.87692839548852675</v>
      </c>
      <c r="AA17" s="60">
        <f>IFERROR(Q17/V17-1,"n/a")</f>
        <v>1.1056867212876327</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2</v>
      </c>
      <c r="G19" s="71">
        <v>4</v>
      </c>
      <c r="H19" s="71">
        <v>3</v>
      </c>
      <c r="I19" s="71">
        <v>0</v>
      </c>
      <c r="J19" s="71">
        <v>1</v>
      </c>
      <c r="K19" s="71">
        <v>0</v>
      </c>
      <c r="L19" s="64">
        <f>IFERROR(F19/G19-1,"n/a")</f>
        <v>-0.5</v>
      </c>
      <c r="M19" s="64">
        <f>IFERROR(F19/H19-1,"n/a")</f>
        <v>-0.33333333333333337</v>
      </c>
      <c r="N19" s="64" t="str">
        <f>IFERROR(F19/I19-1,"n/a")</f>
        <v>n/a</v>
      </c>
      <c r="O19" s="64">
        <f>IFERROR(F19/J19-1,"n/a")</f>
        <v>1</v>
      </c>
      <c r="P19" s="60" t="str">
        <f>IFERROR(F19/K19-1,"n/a")</f>
        <v>n/a</v>
      </c>
      <c r="Q19" s="68">
        <f>F19</f>
        <v>2</v>
      </c>
      <c r="R19" s="68">
        <f>G19</f>
        <v>4</v>
      </c>
      <c r="S19" s="68">
        <f t="shared" ref="S19:V20" si="2">H19</f>
        <v>3</v>
      </c>
      <c r="T19" s="68">
        <f t="shared" si="2"/>
        <v>0</v>
      </c>
      <c r="U19" s="68">
        <f t="shared" si="2"/>
        <v>1</v>
      </c>
      <c r="V19" s="68">
        <f t="shared" si="2"/>
        <v>0</v>
      </c>
      <c r="W19" s="64">
        <f>IFERROR(Q19/R19-1,"n/a")</f>
        <v>-0.5</v>
      </c>
      <c r="X19" s="64">
        <f>IFERROR(Q19/S19-1,"n/a")</f>
        <v>-0.33333333333333337</v>
      </c>
      <c r="Y19" s="64" t="str">
        <f>IFERROR(Q19/T19-1,"n/a")</f>
        <v>n/a</v>
      </c>
      <c r="Z19" s="64">
        <f>IFERROR(Q19/U19-1,"n/a")</f>
        <v>1</v>
      </c>
      <c r="AA19" s="60" t="str">
        <f>IFERROR(Q19/V19-1,"n/a")</f>
        <v>n/a</v>
      </c>
      <c r="AB19" s="68">
        <v>708</v>
      </c>
      <c r="AC19" s="68">
        <v>658</v>
      </c>
      <c r="AD19" s="68">
        <v>47</v>
      </c>
      <c r="AE19" s="68">
        <v>9</v>
      </c>
      <c r="AF19" s="136">
        <v>290</v>
      </c>
      <c r="AG19" s="123"/>
      <c r="AH19" s="123"/>
    </row>
    <row r="20" spans="1:34" s="124" customFormat="1" ht="10.5">
      <c r="A20" s="123"/>
      <c r="B20" s="128"/>
      <c r="C20" s="33"/>
      <c r="D20" s="26" t="s">
        <v>11</v>
      </c>
      <c r="E20" s="32"/>
      <c r="F20" s="71">
        <v>2840</v>
      </c>
      <c r="G20" s="71">
        <v>3860</v>
      </c>
      <c r="H20" s="71">
        <v>814</v>
      </c>
      <c r="I20" s="71">
        <v>0</v>
      </c>
      <c r="J20" s="71">
        <v>823</v>
      </c>
      <c r="K20" s="71">
        <v>440</v>
      </c>
      <c r="L20" s="64">
        <f>IFERROR(F20/G20-1,"n/a")</f>
        <v>-0.26424870466321249</v>
      </c>
      <c r="M20" s="64">
        <f>IFERROR(F20/H20-1,"n/a")</f>
        <v>2.4889434889434892</v>
      </c>
      <c r="N20" s="64" t="str">
        <f>IFERROR(F20/I20-1,"n/a")</f>
        <v>n/a</v>
      </c>
      <c r="O20" s="64">
        <f>IFERROR(F20/J20-1,"n/a")</f>
        <v>2.4507897934386391</v>
      </c>
      <c r="P20" s="60">
        <f>IFERROR(F20/K20-1,"n/a")</f>
        <v>5.4545454545454541</v>
      </c>
      <c r="Q20" s="68">
        <f>F20</f>
        <v>2840</v>
      </c>
      <c r="R20" s="68">
        <f>G20</f>
        <v>3860</v>
      </c>
      <c r="S20" s="68">
        <f t="shared" si="2"/>
        <v>814</v>
      </c>
      <c r="T20" s="68">
        <f t="shared" si="2"/>
        <v>0</v>
      </c>
      <c r="U20" s="68">
        <f t="shared" si="2"/>
        <v>823</v>
      </c>
      <c r="V20" s="68">
        <f t="shared" si="2"/>
        <v>440</v>
      </c>
      <c r="W20" s="64">
        <f>IFERROR(Q20/R20-1,"n/a")</f>
        <v>-0.26424870466321249</v>
      </c>
      <c r="X20" s="64">
        <f>IFERROR(Q20/S20-1,"n/a")</f>
        <v>2.4889434889434892</v>
      </c>
      <c r="Y20" s="64" t="str">
        <f>IFERROR(Q20/T20-1,"n/a")</f>
        <v>n/a</v>
      </c>
      <c r="Z20" s="64">
        <f>IFERROR(Q20/U20-1,"n/a")</f>
        <v>2.4507897934386391</v>
      </c>
      <c r="AA20" s="60">
        <f>IFERROR(Q20/V20-1,"n/a")</f>
        <v>5.4545454545454541</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94</v>
      </c>
      <c r="G22" s="71">
        <v>106</v>
      </c>
      <c r="H22" s="71">
        <v>16</v>
      </c>
      <c r="I22" s="71">
        <v>0</v>
      </c>
      <c r="J22" s="71">
        <v>19</v>
      </c>
      <c r="K22" s="71">
        <v>24</v>
      </c>
      <c r="L22" s="64">
        <f>IFERROR(F22/G22-1,"n/a")</f>
        <v>-0.1132075471698113</v>
      </c>
      <c r="M22" s="64">
        <f>IFERROR(F22/H22-1,"n/a")</f>
        <v>4.875</v>
      </c>
      <c r="N22" s="64" t="str">
        <f>IFERROR(F22/I22-1,"n/a")</f>
        <v>n/a</v>
      </c>
      <c r="O22" s="64">
        <f>IFERROR(F22/J22-1,"n/a")</f>
        <v>3.9473684210526319</v>
      </c>
      <c r="P22" s="60">
        <f>IFERROR(F22/K22-1,"n/a")</f>
        <v>2.9166666666666665</v>
      </c>
      <c r="Q22" s="68">
        <f>F22</f>
        <v>94</v>
      </c>
      <c r="R22" s="68">
        <f>G22</f>
        <v>106</v>
      </c>
      <c r="S22" s="68">
        <f t="shared" ref="S22:V23" si="3">H22</f>
        <v>16</v>
      </c>
      <c r="T22" s="68">
        <f t="shared" si="3"/>
        <v>0</v>
      </c>
      <c r="U22" s="68">
        <f t="shared" si="3"/>
        <v>19</v>
      </c>
      <c r="V22" s="68">
        <f t="shared" si="3"/>
        <v>24</v>
      </c>
      <c r="W22" s="64">
        <f>IFERROR(Q22/R22-1,"n/a")</f>
        <v>-0.1132075471698113</v>
      </c>
      <c r="X22" s="64">
        <f>IFERROR(Q22/S22-1,"n/a")</f>
        <v>4.875</v>
      </c>
      <c r="Y22" s="64" t="str">
        <f>IFERROR(Q22/T22-1,"n/a")</f>
        <v>n/a</v>
      </c>
      <c r="Z22" s="64">
        <f>IFERROR(Q22/U22-1,"n/a")</f>
        <v>3.9473684210526319</v>
      </c>
      <c r="AA22" s="60">
        <f>IFERROR(Q22/V22-1,"n/a")</f>
        <v>2.9166666666666665</v>
      </c>
      <c r="AB22" s="68">
        <v>1500</v>
      </c>
      <c r="AC22" s="68">
        <v>895</v>
      </c>
      <c r="AD22" s="68">
        <v>283</v>
      </c>
      <c r="AE22" s="68">
        <v>43</v>
      </c>
      <c r="AF22" s="136">
        <v>827</v>
      </c>
      <c r="AG22" s="123"/>
      <c r="AH22" s="123"/>
    </row>
    <row r="23" spans="1:34" s="124" customFormat="1" ht="10.5">
      <c r="A23" s="123"/>
      <c r="B23" s="128"/>
      <c r="C23" s="33"/>
      <c r="D23" s="26" t="s">
        <v>11</v>
      </c>
      <c r="E23" s="32"/>
      <c r="F23" s="71">
        <v>307845</v>
      </c>
      <c r="G23" s="71">
        <v>290797</v>
      </c>
      <c r="H23" s="71">
        <v>21828</v>
      </c>
      <c r="I23" s="71">
        <v>0</v>
      </c>
      <c r="J23" s="71">
        <v>64994</v>
      </c>
      <c r="K23" s="71">
        <v>74523</v>
      </c>
      <c r="L23" s="64">
        <f>IFERROR(F23/G23-1,"n/a")</f>
        <v>5.8625088979597395E-2</v>
      </c>
      <c r="M23" s="64">
        <f>IFERROR(F23/H23-1,"n/a")</f>
        <v>13.103216052776251</v>
      </c>
      <c r="N23" s="64" t="str">
        <f>IFERROR(F23/I23-1,"n/a")</f>
        <v>n/a</v>
      </c>
      <c r="O23" s="64">
        <f>IFERROR(F23/J23-1,"n/a")</f>
        <v>3.7365141397667481</v>
      </c>
      <c r="P23" s="60">
        <f>IFERROR(F23/K23-1,"n/a")</f>
        <v>3.1308723481341332</v>
      </c>
      <c r="Q23" s="68">
        <f>F23</f>
        <v>307845</v>
      </c>
      <c r="R23" s="68">
        <f>G23</f>
        <v>290797</v>
      </c>
      <c r="S23" s="68">
        <f t="shared" si="3"/>
        <v>21828</v>
      </c>
      <c r="T23" s="68">
        <f t="shared" si="3"/>
        <v>0</v>
      </c>
      <c r="U23" s="68">
        <f t="shared" si="3"/>
        <v>64994</v>
      </c>
      <c r="V23" s="68">
        <f t="shared" si="3"/>
        <v>74523</v>
      </c>
      <c r="W23" s="64">
        <f>IFERROR(Q23/R23-1,"n/a")</f>
        <v>5.8625088979597395E-2</v>
      </c>
      <c r="X23" s="64">
        <f>IFERROR(Q23/S23-1,"n/a")</f>
        <v>13.103216052776251</v>
      </c>
      <c r="Y23" s="64" t="str">
        <f>IFERROR(Q23/T23-1,"n/a")</f>
        <v>n/a</v>
      </c>
      <c r="Z23" s="64">
        <f>IFERROR(Q23/U23-1,"n/a")</f>
        <v>3.7365141397667481</v>
      </c>
      <c r="AA23" s="60">
        <f>IFERROR(Q23/V23-1,"n/a")</f>
        <v>3.1308723481341332</v>
      </c>
      <c r="AB23" s="68">
        <v>4459166</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F25</f>
        <v>0</v>
      </c>
      <c r="R25" s="68">
        <f>G25</f>
        <v>0</v>
      </c>
      <c r="S25" s="68">
        <f t="shared" ref="S25:V26" si="4">H25</f>
        <v>0</v>
      </c>
      <c r="T25" s="68">
        <f t="shared" si="4"/>
        <v>0</v>
      </c>
      <c r="U25" s="68">
        <f t="shared" si="4"/>
        <v>0</v>
      </c>
      <c r="V25" s="68">
        <f t="shared" si="4"/>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5">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F26</f>
        <v>0</v>
      </c>
      <c r="R26" s="68">
        <f>G26</f>
        <v>0</v>
      </c>
      <c r="S26" s="68">
        <f t="shared" si="4"/>
        <v>0</v>
      </c>
      <c r="T26" s="68">
        <f t="shared" si="4"/>
        <v>0</v>
      </c>
      <c r="U26" s="68">
        <f t="shared" si="4"/>
        <v>0</v>
      </c>
      <c r="V26" s="68">
        <f t="shared" si="4"/>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5">F13+F16+F19+F22+F25</f>
        <v>304</v>
      </c>
      <c r="G27" s="75">
        <f t="shared" si="5"/>
        <v>303</v>
      </c>
      <c r="H27" s="75">
        <f t="shared" si="5"/>
        <v>186</v>
      </c>
      <c r="I27" s="75">
        <f t="shared" si="5"/>
        <v>2</v>
      </c>
      <c r="J27" s="75">
        <f t="shared" si="5"/>
        <v>212</v>
      </c>
      <c r="K27" s="75">
        <f t="shared" si="5"/>
        <v>218</v>
      </c>
      <c r="L27" s="66">
        <f>IFERROR(F27/G27-1,"n/a")</f>
        <v>3.3003300330032292E-3</v>
      </c>
      <c r="M27" s="66">
        <f>IFERROR(F27/H27-1,"n/a")</f>
        <v>0.63440860215053774</v>
      </c>
      <c r="N27" s="66">
        <f>IFERROR(F27/I27-1,"n/a")</f>
        <v>151</v>
      </c>
      <c r="O27" s="66">
        <f>IFERROR(F27/J27-1,"n/a")</f>
        <v>0.4339622641509433</v>
      </c>
      <c r="P27" s="62">
        <f>IFERROR(F27/K27-1,"n/a")</f>
        <v>0.39449541284403677</v>
      </c>
      <c r="Q27" s="75">
        <f t="shared" ref="Q27:V28" si="6">Q13+Q16+Q19+Q22+Q25</f>
        <v>304</v>
      </c>
      <c r="R27" s="75">
        <f t="shared" si="6"/>
        <v>303</v>
      </c>
      <c r="S27" s="75">
        <f t="shared" si="6"/>
        <v>186</v>
      </c>
      <c r="T27" s="75">
        <f t="shared" si="6"/>
        <v>2</v>
      </c>
      <c r="U27" s="75">
        <f t="shared" si="6"/>
        <v>212</v>
      </c>
      <c r="V27" s="75">
        <f t="shared" si="6"/>
        <v>218</v>
      </c>
      <c r="W27" s="66">
        <f>IFERROR(Q27/R27-1,"n/a")</f>
        <v>3.3003300330032292E-3</v>
      </c>
      <c r="X27" s="66">
        <f>IFERROR(Q27/S27-1,"n/a")</f>
        <v>0.63440860215053774</v>
      </c>
      <c r="Y27" s="66">
        <f>IFERROR(Q27/T27-1,"n/a")</f>
        <v>151</v>
      </c>
      <c r="Z27" s="66">
        <f>IFERROR(Q27/U27-1,"n/a")</f>
        <v>0.4339622641509433</v>
      </c>
      <c r="AA27" s="62">
        <f>IFERROR(Q27/V27-1,"n/a")</f>
        <v>0.39449541284403677</v>
      </c>
      <c r="AB27" s="75">
        <f>AB13+AB16+AB19+AB22+AB25</f>
        <v>4426</v>
      </c>
      <c r="AC27" s="75">
        <f>AC13+AC16+AC19+AC22+AC25</f>
        <v>3620</v>
      </c>
      <c r="AD27" s="46">
        <f t="shared" ref="AD27:AF28" si="7">AD13+AD16+AD19+AD22+AD25</f>
        <v>1054</v>
      </c>
      <c r="AE27" s="46">
        <f t="shared" si="7"/>
        <v>657</v>
      </c>
      <c r="AF27" s="80">
        <f t="shared" si="7"/>
        <v>3310</v>
      </c>
      <c r="AG27" s="123"/>
      <c r="AH27" s="123"/>
    </row>
    <row r="28" spans="1:34" s="124" customFormat="1" ht="11.25" thickTop="1" thickBot="1">
      <c r="A28" s="123"/>
      <c r="B28" s="128"/>
      <c r="C28" s="38" t="s">
        <v>13</v>
      </c>
      <c r="D28" s="39"/>
      <c r="E28" s="40"/>
      <c r="F28" s="76">
        <f t="shared" si="5"/>
        <v>975563</v>
      </c>
      <c r="G28" s="76">
        <f t="shared" si="5"/>
        <v>833405</v>
      </c>
      <c r="H28" s="76">
        <f t="shared" si="5"/>
        <v>219956</v>
      </c>
      <c r="I28" s="76">
        <f t="shared" si="5"/>
        <v>1288</v>
      </c>
      <c r="J28" s="76">
        <f t="shared" si="5"/>
        <v>555038</v>
      </c>
      <c r="K28" s="76">
        <f t="shared" si="5"/>
        <v>620852</v>
      </c>
      <c r="L28" s="67">
        <f>IFERROR(F28/G28-1,"n/a")</f>
        <v>0.17057493055597228</v>
      </c>
      <c r="M28" s="67">
        <f>IFERROR(F28/H28-1,"n/a")</f>
        <v>3.4352643255923914</v>
      </c>
      <c r="N28" s="67">
        <f>IFERROR(F28/I28-1,"n/a")</f>
        <v>756.4246894409938</v>
      </c>
      <c r="O28" s="67">
        <f>IFERROR(F28/J28-1,"n/a")</f>
        <v>0.75765082751090906</v>
      </c>
      <c r="P28" s="63">
        <f>IFERROR(F28/K28-1,"n/a")</f>
        <v>0.57132939895498436</v>
      </c>
      <c r="Q28" s="76">
        <f t="shared" si="6"/>
        <v>975563</v>
      </c>
      <c r="R28" s="76">
        <f t="shared" si="6"/>
        <v>833405</v>
      </c>
      <c r="S28" s="76">
        <f t="shared" si="6"/>
        <v>219956</v>
      </c>
      <c r="T28" s="76">
        <f t="shared" si="6"/>
        <v>1288</v>
      </c>
      <c r="U28" s="76">
        <f t="shared" si="6"/>
        <v>555038</v>
      </c>
      <c r="V28" s="76">
        <f t="shared" si="6"/>
        <v>620852</v>
      </c>
      <c r="W28" s="67">
        <f>IFERROR(Q28/R28-1,"n/a")</f>
        <v>0.17057493055597228</v>
      </c>
      <c r="X28" s="67">
        <f>IFERROR(Q28/S28-1,"n/a")</f>
        <v>3.4352643255923914</v>
      </c>
      <c r="Y28" s="67">
        <f>IFERROR(Q28/T28-1,"n/a")</f>
        <v>756.4246894409938</v>
      </c>
      <c r="Z28" s="67">
        <f>IFERROR(Q28/U28-1,"n/a")</f>
        <v>0.75765082751090906</v>
      </c>
      <c r="AA28" s="63">
        <f>IFERROR(Q28/V28-1,"n/a")</f>
        <v>0.57132939895498436</v>
      </c>
      <c r="AB28" s="76">
        <f>AB14+AB17+AB20+AB23+AB26</f>
        <v>12668540</v>
      </c>
      <c r="AC28" s="76">
        <f>AC14+AC17+AC20+AC23+AC26</f>
        <v>7626669</v>
      </c>
      <c r="AD28" s="47">
        <f t="shared" si="7"/>
        <v>1552483</v>
      </c>
      <c r="AE28" s="47">
        <f t="shared" si="7"/>
        <v>1314158</v>
      </c>
      <c r="AF28" s="81">
        <f t="shared" si="7"/>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9" t="str">
        <f>F9</f>
        <v>January</v>
      </c>
      <c r="G33" s="159"/>
      <c r="H33" s="159"/>
      <c r="I33" s="159"/>
      <c r="J33" s="159"/>
      <c r="K33" s="159"/>
      <c r="L33" s="159"/>
      <c r="M33" s="159"/>
      <c r="N33" s="159"/>
      <c r="O33" s="159"/>
      <c r="P33" s="160"/>
      <c r="Q33" s="162" t="str">
        <f>"April to "&amp;D4&amp;" (YTD)"</f>
        <v>April to January (YTD)</v>
      </c>
      <c r="R33" s="163"/>
      <c r="S33" s="163"/>
      <c r="T33" s="163"/>
      <c r="U33" s="163"/>
      <c r="V33" s="163"/>
      <c r="W33" s="163"/>
      <c r="X33" s="163"/>
      <c r="Y33" s="163"/>
      <c r="Z33" s="163"/>
      <c r="AA33" s="164"/>
      <c r="AB33" s="162" t="s">
        <v>58</v>
      </c>
      <c r="AC33" s="163"/>
      <c r="AD33" s="163"/>
      <c r="AE33" s="163"/>
      <c r="AF33" s="165"/>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3"/>
      <c r="AC34" s="154"/>
      <c r="AD34" s="154"/>
      <c r="AE34" s="154"/>
      <c r="AF34" s="155"/>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8">F13</f>
        <v>197</v>
      </c>
      <c r="G37" s="74">
        <f t="shared" si="8"/>
        <v>188</v>
      </c>
      <c r="H37" s="74">
        <f t="shared" si="8"/>
        <v>164</v>
      </c>
      <c r="I37" s="74">
        <f t="shared" si="8"/>
        <v>0</v>
      </c>
      <c r="J37" s="74">
        <f t="shared" si="8"/>
        <v>187</v>
      </c>
      <c r="K37" s="74">
        <f t="shared" si="8"/>
        <v>189</v>
      </c>
      <c r="L37" s="64">
        <f>IFERROR(F37/G37-1,"n/a")</f>
        <v>4.7872340425531901E-2</v>
      </c>
      <c r="M37" s="64">
        <f>IFERROR(F37/H37-1,"n/a")</f>
        <v>0.20121951219512191</v>
      </c>
      <c r="N37" s="64" t="str">
        <f>IFERROR(F37/I37-1,"n/a")</f>
        <v>n/a</v>
      </c>
      <c r="O37" s="64">
        <f>IFERROR(F37/J37-1,"n/a")</f>
        <v>5.3475935828876997E-2</v>
      </c>
      <c r="P37" s="60">
        <f>IFERROR(F37/K37-1,"n/a")</f>
        <v>4.2328042328042326E-2</v>
      </c>
      <c r="Q37" s="64"/>
      <c r="R37" s="74">
        <f>'Dec-23'!O37+'Jan-24'!F37</f>
        <v>1297</v>
      </c>
      <c r="S37" s="74">
        <f>'Dec-23'!P37+'Jan-24'!H37</f>
        <v>1126</v>
      </c>
      <c r="T37" s="74">
        <f>'Dec-23'!Q37+'Jan-24'!I37</f>
        <v>515</v>
      </c>
      <c r="U37" s="74">
        <f>'Dec-23'!R37+'Jan-24'!J37</f>
        <v>229</v>
      </c>
      <c r="V37" s="74">
        <f>'Dec-23'!S37+'Jan-24'!K37</f>
        <v>1257</v>
      </c>
      <c r="W37" s="64"/>
      <c r="X37" s="120">
        <f>IFERROR(R37/S37-1,"n/a")</f>
        <v>0.15186500888099475</v>
      </c>
      <c r="Y37" s="120">
        <f>IFERROR(R37/T37-1,"n/a")</f>
        <v>1.5184466019417475</v>
      </c>
      <c r="Z37" s="120">
        <f>IFERROR(R37/U37-1,"n/a")</f>
        <v>4.6637554585152836</v>
      </c>
      <c r="AA37" s="121">
        <f>IFERROR(R37/V37-1,"n/a")</f>
        <v>3.1821797931583129E-2</v>
      </c>
      <c r="AB37" s="150"/>
      <c r="AC37" s="89">
        <v>1486</v>
      </c>
      <c r="AD37" s="89">
        <v>1052</v>
      </c>
      <c r="AE37" s="70">
        <v>551</v>
      </c>
      <c r="AF37" s="78">
        <v>1584</v>
      </c>
      <c r="AH37" s="123"/>
    </row>
    <row r="38" spans="1:34" s="124" customFormat="1" ht="10.5">
      <c r="A38" s="123"/>
      <c r="B38" s="123"/>
      <c r="C38" s="33"/>
      <c r="D38" s="26" t="s">
        <v>11</v>
      </c>
      <c r="E38" s="32"/>
      <c r="F38" s="74">
        <f t="shared" si="8"/>
        <v>621444</v>
      </c>
      <c r="G38" s="74">
        <f t="shared" si="8"/>
        <v>522949</v>
      </c>
      <c r="H38" s="74">
        <f t="shared" si="8"/>
        <v>195612</v>
      </c>
      <c r="I38" s="74">
        <f t="shared" si="8"/>
        <v>0</v>
      </c>
      <c r="J38" s="74">
        <f t="shared" si="8"/>
        <v>466080</v>
      </c>
      <c r="K38" s="74">
        <f t="shared" si="8"/>
        <v>525262</v>
      </c>
      <c r="L38" s="64">
        <f>IFERROR(F38/G38-1,"n/a")</f>
        <v>0.1883453262172794</v>
      </c>
      <c r="M38" s="64">
        <f>IFERROR(F38/H38-1,"n/a")</f>
        <v>2.1769216612477762</v>
      </c>
      <c r="N38" s="64" t="str">
        <f>IFERROR(F38/I38-1,"n/a")</f>
        <v>n/a</v>
      </c>
      <c r="O38" s="64">
        <f>IFERROR(F38/J38-1,"n/a")</f>
        <v>0.33334191555097847</v>
      </c>
      <c r="P38" s="60">
        <f>IFERROR(F38/K38-1,"n/a")</f>
        <v>0.18311242770274649</v>
      </c>
      <c r="Q38" s="64"/>
      <c r="R38" s="74">
        <f>'Dec-23'!O38+'Jan-24'!F38</f>
        <v>4315797</v>
      </c>
      <c r="S38" s="74">
        <f>'Dec-23'!P38+'Jan-24'!H38</f>
        <v>3011660</v>
      </c>
      <c r="T38" s="74">
        <f>'Dec-23'!Q38+'Jan-24'!I38</f>
        <v>763201</v>
      </c>
      <c r="U38" s="74">
        <f>'Dec-23'!R38+'Jan-24'!J38</f>
        <v>466080</v>
      </c>
      <c r="V38" s="74">
        <f>'Dec-23'!S38+'Jan-24'!K38</f>
        <v>3645234</v>
      </c>
      <c r="W38" s="64"/>
      <c r="X38" s="120">
        <f>IFERROR(R38/S38-1,"n/a")</f>
        <v>0.43302929281525793</v>
      </c>
      <c r="Y38" s="120">
        <f>IFERROR(R38/T38-1,"n/a")</f>
        <v>4.6548628736073461</v>
      </c>
      <c r="Z38" s="120">
        <f>IFERROR(R38/U38-1,"n/a")</f>
        <v>8.2597772914521119</v>
      </c>
      <c r="AA38" s="121">
        <f>IFERROR(R38/V38-1,"n/a")</f>
        <v>0.18395609170769278</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9">F16</f>
        <v>11</v>
      </c>
      <c r="G40" s="74">
        <f t="shared" si="9"/>
        <v>5</v>
      </c>
      <c r="H40" s="74">
        <f t="shared" si="9"/>
        <v>3</v>
      </c>
      <c r="I40" s="74">
        <f t="shared" si="9"/>
        <v>2</v>
      </c>
      <c r="J40" s="74">
        <f t="shared" si="9"/>
        <v>5</v>
      </c>
      <c r="K40" s="74">
        <f t="shared" si="9"/>
        <v>5</v>
      </c>
      <c r="L40" s="64">
        <f>IFERROR(F40/G40-1,"n/a")</f>
        <v>1.2000000000000002</v>
      </c>
      <c r="M40" s="64">
        <f>IFERROR(F40/H40-1,"n/a")</f>
        <v>2.6666666666666665</v>
      </c>
      <c r="N40" s="64">
        <f>IFERROR(F40/I40-1,"n/a")</f>
        <v>4.5</v>
      </c>
      <c r="O40" s="64">
        <f>IFERROR(F40/J40-1,"n/a")</f>
        <v>1.2000000000000002</v>
      </c>
      <c r="P40" s="60">
        <f>IFERROR(F40/K40-1,"n/a")</f>
        <v>1.2000000000000002</v>
      </c>
      <c r="Q40" s="64"/>
      <c r="R40" s="74">
        <f>'Dec-23'!O40+'Jan-24'!F40</f>
        <v>557</v>
      </c>
      <c r="S40" s="74">
        <f>'Dec-23'!P40+'Jan-24'!H40</f>
        <v>521</v>
      </c>
      <c r="T40" s="74">
        <f>'Dec-23'!Q40+'Jan-24'!I40</f>
        <v>194</v>
      </c>
      <c r="U40" s="74">
        <f>'Dec-23'!R40+'Jan-24'!J40</f>
        <v>49</v>
      </c>
      <c r="V40" s="74">
        <f>'Dec-23'!S40+'Jan-24'!K40</f>
        <v>575</v>
      </c>
      <c r="W40" s="64"/>
      <c r="X40" s="120">
        <f>IFERROR(R40/S40-1,"n/a")</f>
        <v>6.909788867562372E-2</v>
      </c>
      <c r="Y40" s="120">
        <f>IFERROR(R40/T40-1,"n/a")</f>
        <v>1.8711340206185567</v>
      </c>
      <c r="Z40" s="120">
        <f>IFERROR(R40/U40-1,"n/a")</f>
        <v>10.36734693877551</v>
      </c>
      <c r="AA40" s="121">
        <f>IFERROR(R40/V40-1,"n/a")</f>
        <v>-3.1304347826086931E-2</v>
      </c>
      <c r="AB40" s="150"/>
      <c r="AC40" s="89">
        <v>563</v>
      </c>
      <c r="AD40" s="89">
        <v>226</v>
      </c>
      <c r="AE40" s="70">
        <v>66</v>
      </c>
      <c r="AF40" s="78">
        <v>573</v>
      </c>
      <c r="AH40" s="123"/>
    </row>
    <row r="41" spans="1:34" s="124" customFormat="1" ht="10.5">
      <c r="A41" s="123"/>
      <c r="B41" s="123"/>
      <c r="C41" s="33"/>
      <c r="D41" s="26" t="s">
        <v>11</v>
      </c>
      <c r="E41" s="32"/>
      <c r="F41" s="74">
        <f t="shared" si="9"/>
        <v>43434</v>
      </c>
      <c r="G41" s="74">
        <f t="shared" si="9"/>
        <v>15799</v>
      </c>
      <c r="H41" s="74">
        <f t="shared" si="9"/>
        <v>1702</v>
      </c>
      <c r="I41" s="74">
        <f t="shared" si="9"/>
        <v>1288</v>
      </c>
      <c r="J41" s="74">
        <f t="shared" si="9"/>
        <v>23141</v>
      </c>
      <c r="K41" s="74">
        <f t="shared" si="9"/>
        <v>20627</v>
      </c>
      <c r="L41" s="64">
        <f>IFERROR(F41/G41-1,"n/a")</f>
        <v>1.7491613393252736</v>
      </c>
      <c r="M41" s="64">
        <f>IFERROR(F41/H41-1,"n/a")</f>
        <v>24.519388954171564</v>
      </c>
      <c r="N41" s="64">
        <f>IFERROR(F41/I41-1,"n/a")</f>
        <v>32.722049689440993</v>
      </c>
      <c r="O41" s="64">
        <f>IFERROR(F41/J41-1,"n/a")</f>
        <v>0.87692839548852675</v>
      </c>
      <c r="P41" s="60">
        <f>IFERROR(F41/K41-1,"n/a")</f>
        <v>1.1056867212876327</v>
      </c>
      <c r="Q41" s="64"/>
      <c r="R41" s="74">
        <f>'Dec-23'!O41+'Jan-24'!F41</f>
        <v>1621064</v>
      </c>
      <c r="S41" s="74">
        <f>'Dec-23'!P41+'Jan-24'!H41</f>
        <v>891546</v>
      </c>
      <c r="T41" s="74">
        <f>'Dec-23'!Q41+'Jan-24'!I41</f>
        <v>293720</v>
      </c>
      <c r="U41" s="74">
        <f>'Dec-23'!R41+'Jan-24'!J41</f>
        <v>52703</v>
      </c>
      <c r="V41" s="74">
        <f>'Dec-23'!S41+'Jan-24'!K41</f>
        <v>1338786</v>
      </c>
      <c r="W41" s="64"/>
      <c r="X41" s="120">
        <f>IFERROR(R41/S41-1,"n/a")</f>
        <v>0.81826176103083847</v>
      </c>
      <c r="Y41" s="120">
        <f>IFERROR(R41/T41-1,"n/a")</f>
        <v>4.5190793953425032</v>
      </c>
      <c r="Z41" s="120">
        <f>IFERROR(R41/U41-1,"n/a")</f>
        <v>29.758476747054246</v>
      </c>
      <c r="AA41" s="121">
        <f>IFERROR(R41/V41-1,"n/a")</f>
        <v>0.21084624428400067</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72"/>
      <c r="W42" s="64"/>
      <c r="X42" s="64"/>
      <c r="Y42" s="64"/>
      <c r="Z42" s="64"/>
      <c r="AA42" s="60"/>
      <c r="AB42" s="150"/>
      <c r="AC42" s="90"/>
      <c r="AD42" s="90"/>
      <c r="AE42" s="44"/>
      <c r="AF42" s="79"/>
      <c r="AH42" s="123"/>
    </row>
    <row r="43" spans="1:34" s="124" customFormat="1" ht="10.5">
      <c r="A43" s="123"/>
      <c r="B43" s="123"/>
      <c r="C43" s="33"/>
      <c r="D43" s="26" t="s">
        <v>5</v>
      </c>
      <c r="E43" s="32"/>
      <c r="F43" s="74">
        <f t="shared" ref="F43:K44" si="10">F19</f>
        <v>2</v>
      </c>
      <c r="G43" s="74">
        <f t="shared" si="10"/>
        <v>4</v>
      </c>
      <c r="H43" s="74">
        <f t="shared" si="10"/>
        <v>3</v>
      </c>
      <c r="I43" s="74">
        <f t="shared" si="10"/>
        <v>0</v>
      </c>
      <c r="J43" s="74">
        <f t="shared" si="10"/>
        <v>1</v>
      </c>
      <c r="K43" s="74">
        <f t="shared" si="10"/>
        <v>0</v>
      </c>
      <c r="L43" s="64">
        <f>IFERROR(F43/G43-1,"n/a")</f>
        <v>-0.5</v>
      </c>
      <c r="M43" s="64">
        <f>IFERROR(F43/H43-1,"n/a")</f>
        <v>-0.33333333333333337</v>
      </c>
      <c r="N43" s="64" t="str">
        <f>IFERROR(F43/I43-1,"n/a")</f>
        <v>n/a</v>
      </c>
      <c r="O43" s="64">
        <f>IFERROR(F43/J43-1,"n/a")</f>
        <v>1</v>
      </c>
      <c r="P43" s="60" t="str">
        <f>IFERROR(F43/K43-1,"n/a")</f>
        <v>n/a</v>
      </c>
      <c r="Q43" s="64"/>
      <c r="R43" s="74">
        <f>'Dec-23'!O43+'Jan-24'!F43</f>
        <v>687</v>
      </c>
      <c r="S43" s="74">
        <f>'Dec-23'!P43+'Jan-24'!H43</f>
        <v>649</v>
      </c>
      <c r="T43" s="74">
        <f>'Dec-23'!Q43+'Jan-24'!I43</f>
        <v>47</v>
      </c>
      <c r="U43" s="74">
        <f>'Dec-23'!R43+'Jan-24'!J43</f>
        <v>8</v>
      </c>
      <c r="V43" s="74">
        <f>'Dec-23'!S43+'Jan-24'!K43</f>
        <v>284</v>
      </c>
      <c r="W43" s="64"/>
      <c r="X43" s="120">
        <f>IFERROR(R43/S43-1,"n/a")</f>
        <v>5.8551617873651818E-2</v>
      </c>
      <c r="Y43" s="120">
        <f>IFERROR(R43/T43-1,"n/a")</f>
        <v>13.617021276595745</v>
      </c>
      <c r="Z43" s="120">
        <f>IFERROR(R43/U43-1,"n/a")</f>
        <v>84.875</v>
      </c>
      <c r="AA43" s="121">
        <f>IFERROR(R43/V43-1,"n/a")</f>
        <v>1.4190140845070425</v>
      </c>
      <c r="AB43" s="150"/>
      <c r="AC43" s="89">
        <v>669</v>
      </c>
      <c r="AD43" s="89">
        <v>59</v>
      </c>
      <c r="AE43" s="70">
        <v>9</v>
      </c>
      <c r="AF43" s="78">
        <v>287</v>
      </c>
      <c r="AH43" s="123"/>
    </row>
    <row r="44" spans="1:34" s="124" customFormat="1" ht="10.5">
      <c r="A44" s="123"/>
      <c r="B44" s="123"/>
      <c r="C44" s="33"/>
      <c r="D44" s="26" t="s">
        <v>11</v>
      </c>
      <c r="E44" s="32"/>
      <c r="F44" s="74">
        <f t="shared" si="10"/>
        <v>2840</v>
      </c>
      <c r="G44" s="74">
        <f t="shared" si="10"/>
        <v>3860</v>
      </c>
      <c r="H44" s="74">
        <f t="shared" si="10"/>
        <v>814</v>
      </c>
      <c r="I44" s="74">
        <f t="shared" si="10"/>
        <v>0</v>
      </c>
      <c r="J44" s="74">
        <f t="shared" si="10"/>
        <v>823</v>
      </c>
      <c r="K44" s="74">
        <f t="shared" si="10"/>
        <v>440</v>
      </c>
      <c r="L44" s="64">
        <f>IFERROR(F44/G44-1,"n/a")</f>
        <v>-0.26424870466321249</v>
      </c>
      <c r="M44" s="64">
        <f>IFERROR(F44/H44-1,"n/a")</f>
        <v>2.4889434889434892</v>
      </c>
      <c r="N44" s="64" t="str">
        <f>IFERROR(F44/I44-1,"n/a")</f>
        <v>n/a</v>
      </c>
      <c r="O44" s="64">
        <f>IFERROR(F44/J44-1,"n/a")</f>
        <v>2.4507897934386391</v>
      </c>
      <c r="P44" s="60">
        <f>IFERROR(F44/K44-1,"n/a")</f>
        <v>5.4545454545454541</v>
      </c>
      <c r="Q44" s="64"/>
      <c r="R44" s="74">
        <f>'Dec-23'!O44+'Jan-24'!F44</f>
        <v>1259520</v>
      </c>
      <c r="S44" s="74">
        <f>'Dec-23'!P44+'Jan-24'!H44</f>
        <v>885224</v>
      </c>
      <c r="T44" s="74">
        <f>'Dec-23'!Q44+'Jan-24'!I44</f>
        <v>17541</v>
      </c>
      <c r="U44" s="74">
        <f>'Dec-23'!R44+'Jan-24'!J44</f>
        <v>9117</v>
      </c>
      <c r="V44" s="74">
        <f>'Dec-23'!S44+'Jan-24'!K44</f>
        <v>579886</v>
      </c>
      <c r="W44" s="64"/>
      <c r="X44" s="120">
        <f>IFERROR(R44/S44-1,"n/a")</f>
        <v>0.4228263128880374</v>
      </c>
      <c r="Y44" s="120">
        <f>IFERROR(R44/T44-1,"n/a")</f>
        <v>70.804344108089623</v>
      </c>
      <c r="Z44" s="120">
        <f>IFERROR(R44/U44-1,"n/a")</f>
        <v>137.15070746956235</v>
      </c>
      <c r="AA44" s="121">
        <f>IFERROR(R44/V44-1,"n/a")</f>
        <v>1.1720131198201025</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11">F22</f>
        <v>94</v>
      </c>
      <c r="G46" s="74">
        <f t="shared" si="11"/>
        <v>106</v>
      </c>
      <c r="H46" s="74">
        <f t="shared" si="11"/>
        <v>16</v>
      </c>
      <c r="I46" s="74">
        <f t="shared" si="11"/>
        <v>0</v>
      </c>
      <c r="J46" s="74">
        <f t="shared" si="11"/>
        <v>19</v>
      </c>
      <c r="K46" s="74">
        <f t="shared" si="11"/>
        <v>24</v>
      </c>
      <c r="L46" s="64">
        <f>IFERROR(F46/G46-1,"n/a")</f>
        <v>-0.1132075471698113</v>
      </c>
      <c r="M46" s="64">
        <f>IFERROR(F46/H46-1,"n/a")</f>
        <v>4.875</v>
      </c>
      <c r="N46" s="64" t="str">
        <f>IFERROR(F46/I46-1,"n/a")</f>
        <v>n/a</v>
      </c>
      <c r="O46" s="64">
        <f>IFERROR(F46/J46-1,"n/a")</f>
        <v>3.9473684210526319</v>
      </c>
      <c r="P46" s="60">
        <f>IFERROR(F46/K46-1,"n/a")</f>
        <v>2.9166666666666665</v>
      </c>
      <c r="Q46" s="64"/>
      <c r="R46" s="74">
        <f>'Dec-23'!O46+'Jan-24'!F46</f>
        <v>1306</v>
      </c>
      <c r="S46" s="74">
        <f>'Dec-23'!P46+'Jan-24'!H46</f>
        <v>853</v>
      </c>
      <c r="T46" s="74">
        <f>'Dec-23'!Q46+'Jan-24'!I46</f>
        <v>283</v>
      </c>
      <c r="U46" s="74">
        <f>'Dec-23'!R46+'Jan-24'!J46</f>
        <v>19</v>
      </c>
      <c r="V46" s="74">
        <f>'Dec-23'!S46+'Jan-24'!K46</f>
        <v>762</v>
      </c>
      <c r="W46" s="64"/>
      <c r="X46" s="120">
        <f>IFERROR(R46/S46-1,"n/a")</f>
        <v>0.53106682297772578</v>
      </c>
      <c r="Y46" s="120">
        <f>IFERROR(R46/T46-1,"n/a")</f>
        <v>3.6148409893992932</v>
      </c>
      <c r="Z46" s="120">
        <f>IFERROR(R46/U46-1,"n/a")</f>
        <v>67.736842105263165</v>
      </c>
      <c r="AA46" s="121">
        <f>IFERROR(R46/V46-1,"n/a")</f>
        <v>0.71391076115485563</v>
      </c>
      <c r="AB46" s="150"/>
      <c r="AC46" s="89">
        <v>1129</v>
      </c>
      <c r="AD46" s="89">
        <v>336</v>
      </c>
      <c r="AE46" s="84">
        <v>43</v>
      </c>
      <c r="AF46" s="78">
        <v>781</v>
      </c>
      <c r="AH46" s="123"/>
    </row>
    <row r="47" spans="1:34" s="124" customFormat="1" ht="10.5">
      <c r="A47" s="123"/>
      <c r="B47" s="123"/>
      <c r="C47" s="33"/>
      <c r="D47" s="26" t="s">
        <v>11</v>
      </c>
      <c r="E47" s="32"/>
      <c r="F47" s="74">
        <f t="shared" si="11"/>
        <v>307845</v>
      </c>
      <c r="G47" s="74">
        <f t="shared" si="11"/>
        <v>290797</v>
      </c>
      <c r="H47" s="74">
        <f t="shared" si="11"/>
        <v>21828</v>
      </c>
      <c r="I47" s="74">
        <f t="shared" si="11"/>
        <v>0</v>
      </c>
      <c r="J47" s="74">
        <f t="shared" si="11"/>
        <v>64994</v>
      </c>
      <c r="K47" s="74">
        <f t="shared" si="11"/>
        <v>74523</v>
      </c>
      <c r="L47" s="64">
        <f>IFERROR(F47/G47-1,"n/a")</f>
        <v>5.8625088979597395E-2</v>
      </c>
      <c r="M47" s="64">
        <f>IFERROR(F47/H47-1,"n/a")</f>
        <v>13.103216052776251</v>
      </c>
      <c r="N47" s="64" t="str">
        <f>IFERROR(F47/I47-1,"n/a")</f>
        <v>n/a</v>
      </c>
      <c r="O47" s="64">
        <f>IFERROR(F47/J47-1,"n/a")</f>
        <v>3.7365141397667481</v>
      </c>
      <c r="P47" s="60">
        <f>IFERROR(F47/K47-1,"n/a")</f>
        <v>3.1308723481341332</v>
      </c>
      <c r="Q47" s="64"/>
      <c r="R47" s="74">
        <f>'Dec-23'!O47+'Jan-24'!F47</f>
        <v>3912037</v>
      </c>
      <c r="S47" s="74">
        <f>'Dec-23'!P47+'Jan-24'!H47</f>
        <v>2111065</v>
      </c>
      <c r="T47" s="74">
        <f>'Dec-23'!Q47+'Jan-24'!I47</f>
        <v>465109</v>
      </c>
      <c r="U47" s="74">
        <f>'Dec-23'!R47+'Jan-24'!J47</f>
        <v>64994</v>
      </c>
      <c r="V47" s="74">
        <f>'Dec-23'!S47+'Jan-24'!K47</f>
        <v>2375565</v>
      </c>
      <c r="W47" s="64"/>
      <c r="X47" s="120">
        <f>IFERROR(R47/S47-1,"n/a")</f>
        <v>0.85311063373226315</v>
      </c>
      <c r="Y47" s="120">
        <f>IFERROR(R47/T47-1,"n/a")</f>
        <v>7.4110111823250033</v>
      </c>
      <c r="Z47" s="120">
        <f>IFERROR(R47/U47-1,"n/a")</f>
        <v>59.190740683755422</v>
      </c>
      <c r="AA47" s="121">
        <f>IFERROR(R47/V47-1,"n/a")</f>
        <v>0.64678171298196419</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12">F25</f>
        <v>0</v>
      </c>
      <c r="G49" s="74">
        <f t="shared" si="12"/>
        <v>0</v>
      </c>
      <c r="H49" s="74">
        <f t="shared" si="12"/>
        <v>0</v>
      </c>
      <c r="I49" s="74">
        <f t="shared" si="12"/>
        <v>0</v>
      </c>
      <c r="J49" s="74">
        <f t="shared" si="12"/>
        <v>0</v>
      </c>
      <c r="K49" s="74">
        <f t="shared" si="12"/>
        <v>0</v>
      </c>
      <c r="L49" s="64" t="str">
        <f>IFERROR(F49/G49-1,"n/a")</f>
        <v>n/a</v>
      </c>
      <c r="M49" s="64" t="str">
        <f>IFERROR(F49/H49-1,"n/a")</f>
        <v>n/a</v>
      </c>
      <c r="N49" s="64" t="str">
        <f>IFERROR(F49/I49-1,"n/a")</f>
        <v>n/a</v>
      </c>
      <c r="O49" s="64" t="str">
        <f>IFERROR(F49/J49-1,"n/a")</f>
        <v>n/a</v>
      </c>
      <c r="P49" s="60" t="str">
        <f>IFERROR(F49/K49-1,"n/a")</f>
        <v>n/a</v>
      </c>
      <c r="Q49" s="64"/>
      <c r="R49" s="74">
        <f>'Dec-23'!O49+'Jan-24'!F49</f>
        <v>21</v>
      </c>
      <c r="S49" s="74">
        <f>'Dec-23'!P49+'Jan-24'!H49</f>
        <v>9</v>
      </c>
      <c r="T49" s="74">
        <f>'Dec-23'!Q49+'Jan-24'!I49</f>
        <v>0</v>
      </c>
      <c r="U49" s="74">
        <f>'Dec-23'!R49+'Jan-24'!J49</f>
        <v>0</v>
      </c>
      <c r="V49" s="74">
        <f>'Dec-23'!S49+'Jan-24'!K49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12"/>
        <v>0</v>
      </c>
      <c r="G50" s="74">
        <f t="shared" si="12"/>
        <v>0</v>
      </c>
      <c r="H50" s="74">
        <f t="shared" si="12"/>
        <v>0</v>
      </c>
      <c r="I50" s="74">
        <f t="shared" si="12"/>
        <v>0</v>
      </c>
      <c r="J50" s="74">
        <f t="shared" si="12"/>
        <v>0</v>
      </c>
      <c r="K50" s="74">
        <f t="shared" si="12"/>
        <v>0</v>
      </c>
      <c r="L50" s="64" t="str">
        <f>IFERROR(F50/G50-1,"n/a")</f>
        <v>n/a</v>
      </c>
      <c r="M50" s="64" t="str">
        <f>IFERROR(F50/H50-1,"n/a")</f>
        <v>n/a</v>
      </c>
      <c r="N50" s="64" t="str">
        <f>IFERROR(F50/I50-1,"n/a")</f>
        <v>n/a</v>
      </c>
      <c r="O50" s="64" t="str">
        <f>IFERROR(F50/J50-1,"n/a")</f>
        <v>n/a</v>
      </c>
      <c r="P50" s="60" t="str">
        <f>IFERROR(F50/K50-1,"n/a")</f>
        <v>n/a</v>
      </c>
      <c r="Q50" s="64"/>
      <c r="R50" s="74">
        <f>'Dec-23'!O50+'Jan-24'!F50</f>
        <v>38626</v>
      </c>
      <c r="S50" s="74">
        <f>'Dec-23'!P50+'Jan-24'!H50</f>
        <v>15637</v>
      </c>
      <c r="T50" s="74">
        <f>'Dec-23'!Q50+'Jan-24'!I50</f>
        <v>0</v>
      </c>
      <c r="U50" s="74">
        <f>'Dec-23'!R50+'Jan-24'!J50</f>
        <v>0</v>
      </c>
      <c r="V50" s="74">
        <f>'Dec-23'!S50+'Jan-24'!K50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304</v>
      </c>
      <c r="G51" s="75">
        <f>G37+G40+G43+G46+G49</f>
        <v>303</v>
      </c>
      <c r="H51" s="75">
        <f t="shared" ref="H51:K52" si="13">H37+H40+H43+H46+H49</f>
        <v>186</v>
      </c>
      <c r="I51" s="75">
        <f t="shared" si="13"/>
        <v>2</v>
      </c>
      <c r="J51" s="75">
        <f t="shared" si="13"/>
        <v>212</v>
      </c>
      <c r="K51" s="75">
        <f t="shared" si="13"/>
        <v>218</v>
      </c>
      <c r="L51" s="66">
        <f>IFERROR(F51/G51-1,"n/a")</f>
        <v>3.3003300330032292E-3</v>
      </c>
      <c r="M51" s="66">
        <f>IFERROR(F51/H51-1,"n/a")</f>
        <v>0.63440860215053774</v>
      </c>
      <c r="N51" s="66">
        <f>IFERROR(F51/I51-1,"n/a")</f>
        <v>151</v>
      </c>
      <c r="O51" s="66">
        <f>IFERROR(F51/J51-1,"n/a")</f>
        <v>0.4339622641509433</v>
      </c>
      <c r="P51" s="62">
        <f>IFERROR(F51/K51-1,"n/a")</f>
        <v>0.39449541284403677</v>
      </c>
      <c r="Q51" s="66"/>
      <c r="R51" s="75">
        <f>R37+R40+R43+R46+R49</f>
        <v>3868</v>
      </c>
      <c r="S51" s="75">
        <f t="shared" ref="R51:V52" si="14">S37+S40+S43+S46+S49</f>
        <v>3158</v>
      </c>
      <c r="T51" s="75">
        <f t="shared" si="14"/>
        <v>1039</v>
      </c>
      <c r="U51" s="75">
        <f t="shared" si="14"/>
        <v>305</v>
      </c>
      <c r="V51" s="75">
        <f t="shared" si="14"/>
        <v>2894</v>
      </c>
      <c r="W51" s="66"/>
      <c r="X51" s="66">
        <f>IFERROR(R51/S51-1,"n/a")</f>
        <v>0.22482583913869547</v>
      </c>
      <c r="Y51" s="66">
        <f>IFERROR(R51/T51-1,"n/a")</f>
        <v>2.7228103946102022</v>
      </c>
      <c r="Z51" s="66">
        <f t="shared" ref="Z51:Z52" si="15">IFERROR(R51/U51-1,"n/a")</f>
        <v>11.681967213114755</v>
      </c>
      <c r="AA51" s="62">
        <f>IFERROR(R51/V51-1,"n/a")</f>
        <v>0.33655839668279208</v>
      </c>
      <c r="AB51" s="66"/>
      <c r="AC51" s="46">
        <f t="shared" ref="AC51:AE52" si="16">AC37+AC40+AC43+AC46+AC49</f>
        <v>3856</v>
      </c>
      <c r="AD51" s="46">
        <f t="shared" si="16"/>
        <v>1673</v>
      </c>
      <c r="AE51" s="46">
        <f t="shared" si="16"/>
        <v>669</v>
      </c>
      <c r="AF51" s="80">
        <f>AF37+AF40+AF43+AF46+AF49</f>
        <v>3241</v>
      </c>
      <c r="AH51" s="123"/>
    </row>
    <row r="52" spans="3:34" s="124" customFormat="1" ht="11.25" thickTop="1" thickBot="1">
      <c r="C52" s="38" t="s">
        <v>13</v>
      </c>
      <c r="D52" s="39"/>
      <c r="E52" s="40"/>
      <c r="F52" s="76">
        <f>F38+F41+F44+F47+F50</f>
        <v>975563</v>
      </c>
      <c r="G52" s="76">
        <f>G38+G41+G44+G47+G50</f>
        <v>833405</v>
      </c>
      <c r="H52" s="76">
        <f t="shared" si="13"/>
        <v>219956</v>
      </c>
      <c r="I52" s="76">
        <f t="shared" si="13"/>
        <v>1288</v>
      </c>
      <c r="J52" s="76">
        <f t="shared" si="13"/>
        <v>555038</v>
      </c>
      <c r="K52" s="76">
        <f t="shared" si="13"/>
        <v>620852</v>
      </c>
      <c r="L52" s="67">
        <f>IFERROR(F52/G52-1,"n/a")</f>
        <v>0.17057493055597228</v>
      </c>
      <c r="M52" s="67">
        <f>IFERROR(F52/H52-1,"n/a")</f>
        <v>3.4352643255923914</v>
      </c>
      <c r="N52" s="67">
        <f>IFERROR(F52/I52-1,"n/a")</f>
        <v>756.4246894409938</v>
      </c>
      <c r="O52" s="67">
        <f>IFERROR(F52/J52-1,"n/a")</f>
        <v>0.75765082751090906</v>
      </c>
      <c r="P52" s="63">
        <f>IFERROR(F52/K52-1,"n/a")</f>
        <v>0.57132939895498436</v>
      </c>
      <c r="Q52" s="67"/>
      <c r="R52" s="76">
        <f t="shared" si="14"/>
        <v>11147044</v>
      </c>
      <c r="S52" s="76">
        <f t="shared" si="14"/>
        <v>6915132</v>
      </c>
      <c r="T52" s="76">
        <f t="shared" si="14"/>
        <v>1539571</v>
      </c>
      <c r="U52" s="76">
        <f t="shared" si="14"/>
        <v>592894</v>
      </c>
      <c r="V52" s="76">
        <f t="shared" si="14"/>
        <v>7959719</v>
      </c>
      <c r="W52" s="67"/>
      <c r="X52" s="67">
        <f>IFERROR(R52/S52-1,"n/a")</f>
        <v>0.61197848428634471</v>
      </c>
      <c r="Y52" s="118">
        <f>IFERROR(R52/T52-1,"n/a")</f>
        <v>6.2403572163933978</v>
      </c>
      <c r="Z52" s="118">
        <f t="shared" si="15"/>
        <v>17.801074053709431</v>
      </c>
      <c r="AA52" s="119">
        <f>IFERROR(R52/V52-1,"n/a")</f>
        <v>0.40043184941578969</v>
      </c>
      <c r="AB52" s="118"/>
      <c r="AC52" s="47">
        <f t="shared" si="16"/>
        <v>9237323</v>
      </c>
      <c r="AD52" s="47">
        <f t="shared" si="16"/>
        <v>2410085</v>
      </c>
      <c r="AE52" s="47">
        <f t="shared" si="16"/>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0E97-CD77-46D6-867E-9BA1FB30EB35}">
  <dimension ref="A1:AC66"/>
  <sheetViews>
    <sheetView showGridLines="0" topLeftCell="A10" zoomScale="75" zoomScaleNormal="75" workbookViewId="0">
      <selection activeCell="O38" sqref="O38"/>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45306</v>
      </c>
      <c r="AB3" s="25"/>
      <c r="AC3" s="9"/>
    </row>
    <row r="4" spans="1:29" ht="15.75">
      <c r="A4" s="9"/>
      <c r="B4" s="11" t="s">
        <v>7</v>
      </c>
      <c r="C4" s="26"/>
      <c r="D4" s="93" t="s">
        <v>31</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6" t="str">
        <f>D4</f>
        <v>December</v>
      </c>
      <c r="G9" s="159"/>
      <c r="H9" s="159"/>
      <c r="I9" s="159"/>
      <c r="J9" s="159"/>
      <c r="K9" s="159"/>
      <c r="L9" s="159"/>
      <c r="M9" s="159"/>
      <c r="N9" s="160"/>
      <c r="O9" s="158" t="str">
        <f>"January to "&amp; D4</f>
        <v>January to December</v>
      </c>
      <c r="P9" s="159"/>
      <c r="Q9" s="159"/>
      <c r="R9" s="159"/>
      <c r="S9" s="159"/>
      <c r="T9" s="159"/>
      <c r="U9" s="159"/>
      <c r="V9" s="159"/>
      <c r="W9" s="160"/>
      <c r="X9" s="158" t="s">
        <v>57</v>
      </c>
      <c r="Y9" s="159"/>
      <c r="Z9" s="159"/>
      <c r="AA9" s="161"/>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229</v>
      </c>
      <c r="G13" s="71">
        <v>191</v>
      </c>
      <c r="H13" s="71">
        <v>172</v>
      </c>
      <c r="I13" s="71">
        <v>0</v>
      </c>
      <c r="J13" s="71">
        <v>200</v>
      </c>
      <c r="K13" s="64">
        <f>IFERROR(F13/G13-1,"n/a")</f>
        <v>0.19895287958115193</v>
      </c>
      <c r="L13" s="64">
        <f t="shared" ref="L13:L28" si="0">IFERROR(F13/H13-1,"n/a")</f>
        <v>0.33139534883720922</v>
      </c>
      <c r="M13" s="64" t="str">
        <f>IFERROR(F13/I13-1,"n/a")</f>
        <v>n/a</v>
      </c>
      <c r="N13" s="60">
        <f>IFERROR(F13/J13-1,"n/a")</f>
        <v>0.14500000000000002</v>
      </c>
      <c r="O13" s="68">
        <f>'Nov-23'!O13+'Dec-23'!F13</f>
        <v>1630</v>
      </c>
      <c r="P13" s="68">
        <f>'Nov-23'!$P$13+G13</f>
        <v>1492</v>
      </c>
      <c r="Q13" s="68">
        <f>'Nov-23'!Q13+'Dec-23'!H13</f>
        <v>515</v>
      </c>
      <c r="R13" s="68">
        <f>'Nov-23'!R13+'Dec-23'!I13</f>
        <v>551</v>
      </c>
      <c r="S13" s="68">
        <f>'Nov-23'!S13+'Dec-23'!J13</f>
        <v>1584</v>
      </c>
      <c r="T13" s="64">
        <f>IFERROR(O13/P13-1,"n/a")</f>
        <v>9.2493297587131318E-2</v>
      </c>
      <c r="U13" s="64">
        <f>IFERROR(O13/Q13-1,"n/a")</f>
        <v>2.1650485436893203</v>
      </c>
      <c r="V13" s="64">
        <f>IFERROR(O13/R13-1,"n/a")</f>
        <v>1.958257713248639</v>
      </c>
      <c r="W13" s="60">
        <f>IFERROR(O13/S13-1,"n/a")</f>
        <v>2.9040404040403978E-2</v>
      </c>
      <c r="X13" s="68">
        <v>1486</v>
      </c>
      <c r="Y13" s="68">
        <v>522</v>
      </c>
      <c r="Z13" s="68">
        <v>551</v>
      </c>
      <c r="AA13" s="136">
        <v>1591</v>
      </c>
      <c r="AB13" s="123"/>
      <c r="AC13" s="123"/>
    </row>
    <row r="14" spans="1:29" s="124" customFormat="1" ht="10.5">
      <c r="A14" s="123"/>
      <c r="B14" s="128"/>
      <c r="C14" s="33"/>
      <c r="D14" s="26" t="s">
        <v>11</v>
      </c>
      <c r="E14" s="32"/>
      <c r="F14" s="71">
        <v>666281</v>
      </c>
      <c r="G14" s="71">
        <v>518319</v>
      </c>
      <c r="H14" s="71">
        <v>253217</v>
      </c>
      <c r="I14" s="71">
        <v>0</v>
      </c>
      <c r="J14" s="71">
        <v>506611</v>
      </c>
      <c r="K14" s="64">
        <f>IFERROR(F14/G14-1,"n/a")</f>
        <v>0.28546512861770457</v>
      </c>
      <c r="L14" s="64">
        <f t="shared" si="0"/>
        <v>1.6312648834793873</v>
      </c>
      <c r="M14" s="64" t="str">
        <f>IFERROR(F14/I14-1,"n/a")</f>
        <v>n/a</v>
      </c>
      <c r="N14" s="60">
        <f>IFERROR(F14/J14-1,"n/a")</f>
        <v>0.31517278543103089</v>
      </c>
      <c r="O14" s="68">
        <f>'Nov-23'!$O$14+F14</f>
        <v>5232537</v>
      </c>
      <c r="P14" s="68">
        <f>'Nov-23'!P14+'Dec-23'!G14</f>
        <v>3575706</v>
      </c>
      <c r="Q14" s="68">
        <f>'Nov-23'!Q14+'Dec-23'!H14</f>
        <v>763201</v>
      </c>
      <c r="R14" s="68">
        <f>'Nov-23'!R14+'Dec-23'!I14</f>
        <v>1092884</v>
      </c>
      <c r="S14" s="68">
        <f>'Nov-23'!S14+'Dec-23'!J14</f>
        <v>4571076</v>
      </c>
      <c r="T14" s="64">
        <f>IFERROR(O14/P14-1,"n/a")</f>
        <v>0.46335772571906086</v>
      </c>
      <c r="U14" s="64">
        <f>IFERROR(O14/Q14-1,"n/a")</f>
        <v>5.8560405450202504</v>
      </c>
      <c r="V14" s="64">
        <f>IFERROR(O14/R14-1,"n/a")</f>
        <v>3.7878246913670619</v>
      </c>
      <c r="W14" s="60">
        <f>IFERROR(O14/S14-1,"n/a")</f>
        <v>0.14470575418129128</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12</v>
      </c>
      <c r="G16" s="71">
        <v>6</v>
      </c>
      <c r="H16" s="71">
        <v>7</v>
      </c>
      <c r="I16" s="71">
        <v>6</v>
      </c>
      <c r="J16" s="71">
        <v>47</v>
      </c>
      <c r="K16" s="64">
        <f>IFERROR(F16/G16-1,"n/a")</f>
        <v>1</v>
      </c>
      <c r="L16" s="64">
        <f t="shared" si="0"/>
        <v>0.71428571428571419</v>
      </c>
      <c r="M16" s="64">
        <f>IFERROR(F16/I16-1,"n/a")</f>
        <v>1</v>
      </c>
      <c r="N16" s="60">
        <f>IFERROR(F16/J16-1,"n/a")</f>
        <v>-0.74468085106382986</v>
      </c>
      <c r="O16" s="68">
        <f>'Nov-23'!$O$16+F16</f>
        <v>573</v>
      </c>
      <c r="P16" s="68">
        <f>'Nov-23'!P16+'Dec-23'!G16</f>
        <v>554</v>
      </c>
      <c r="Q16" s="68">
        <f>'Nov-23'!Q16+'Dec-23'!H16</f>
        <v>204</v>
      </c>
      <c r="R16" s="68">
        <f>'Nov-23'!R16+'Dec-23'!I16</f>
        <v>54</v>
      </c>
      <c r="S16" s="68">
        <f>'Nov-23'!S16+'Dec-23'!J16</f>
        <v>593</v>
      </c>
      <c r="T16" s="64">
        <f>IFERROR(O16/P16-1,"n/a")</f>
        <v>3.4296028880866469E-2</v>
      </c>
      <c r="U16" s="64">
        <f>IFERROR(O16/Q16-1,"n/a")</f>
        <v>1.8088235294117645</v>
      </c>
      <c r="V16" s="64">
        <f>IFERROR(O16/R16-1,"n/a")</f>
        <v>9.6111111111111107</v>
      </c>
      <c r="W16" s="60">
        <f>IFERROR(O16/S16-1,"n/a")</f>
        <v>-3.3726812816188834E-2</v>
      </c>
      <c r="X16" s="68">
        <v>572</v>
      </c>
      <c r="Y16" s="68">
        <v>202</v>
      </c>
      <c r="Z16" s="68">
        <v>54</v>
      </c>
      <c r="AA16" s="136">
        <v>586</v>
      </c>
      <c r="AB16" s="123"/>
      <c r="AC16" s="123"/>
    </row>
    <row r="17" spans="1:29" s="124" customFormat="1" ht="10.5">
      <c r="A17" s="123"/>
      <c r="B17" s="128"/>
      <c r="C17" s="33"/>
      <c r="D17" s="26" t="s">
        <v>11</v>
      </c>
      <c r="E17" s="32"/>
      <c r="F17" s="71">
        <v>30889</v>
      </c>
      <c r="G17" s="71">
        <v>22360</v>
      </c>
      <c r="H17" s="71">
        <v>13748</v>
      </c>
      <c r="I17" s="71">
        <v>2141</v>
      </c>
      <c r="J17" s="71">
        <v>55736</v>
      </c>
      <c r="K17" s="64">
        <f>IFERROR(F17/G17-1,"n/a")</f>
        <v>0.38144007155635062</v>
      </c>
      <c r="L17" s="64">
        <f t="shared" si="0"/>
        <v>1.2467995344777423</v>
      </c>
      <c r="M17" s="64">
        <f>IFERROR(F17/I17-1,"n/a")</f>
        <v>13.427370387669313</v>
      </c>
      <c r="N17" s="60">
        <f>IFERROR(F17/J17-1,"n/a")</f>
        <v>-0.44579804794028999</v>
      </c>
      <c r="O17" s="68">
        <f>'Nov-23'!O17+'Dec-23'!F17</f>
        <v>1660685</v>
      </c>
      <c r="P17" s="68">
        <f>'Nov-23'!P17+'Dec-23'!G17</f>
        <v>926352</v>
      </c>
      <c r="Q17" s="68">
        <f>'Nov-23'!Q17+'Dec-23'!H17</f>
        <v>302535</v>
      </c>
      <c r="R17" s="68">
        <f>'Nov-23'!R17+'Dec-23'!I17</f>
        <v>70675</v>
      </c>
      <c r="S17" s="68">
        <f>'Nov-23'!S17+'Dec-23'!J17</f>
        <v>1398533</v>
      </c>
      <c r="T17" s="64">
        <f>IFERROR(O17/P17-1,"n/a")</f>
        <v>0.79271486432803084</v>
      </c>
      <c r="U17" s="64">
        <f>IFERROR(O17/Q17-1,"n/a")</f>
        <v>4.4892326507676801</v>
      </c>
      <c r="V17" s="64">
        <f>IFERROR(O17/R17-1,"n/a")</f>
        <v>22.497488503714184</v>
      </c>
      <c r="W17" s="60">
        <f>IFERROR(O17/S17-1,"n/a")</f>
        <v>0.18744784713696427</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8</v>
      </c>
      <c r="G19" s="71">
        <v>9</v>
      </c>
      <c r="H19" s="71">
        <v>3</v>
      </c>
      <c r="I19" s="71">
        <v>0</v>
      </c>
      <c r="J19" s="71">
        <v>10</v>
      </c>
      <c r="K19" s="64">
        <f>IFERROR(F19/G19-1,"n/a")</f>
        <v>-0.11111111111111116</v>
      </c>
      <c r="L19" s="64">
        <f t="shared" si="0"/>
        <v>1.6666666666666665</v>
      </c>
      <c r="M19" s="64" t="str">
        <f>IFERROR(F19/I19-1,"n/a")</f>
        <v>n/a</v>
      </c>
      <c r="N19" s="60">
        <f>IFERROR(F19/J19-1,"n/a")</f>
        <v>-0.19999999999999996</v>
      </c>
      <c r="O19" s="68">
        <f>'Nov-23'!O19+'Dec-23'!F19</f>
        <v>708</v>
      </c>
      <c r="P19" s="68">
        <f>'Nov-23'!P19+'Dec-23'!G19</f>
        <v>658</v>
      </c>
      <c r="Q19" s="68">
        <f>'Nov-23'!Q19+'Dec-23'!H19</f>
        <v>47</v>
      </c>
      <c r="R19" s="68">
        <f>'Nov-23'!R19+'Dec-23'!I19</f>
        <v>10</v>
      </c>
      <c r="S19" s="68">
        <f>'Nov-23'!S19+'Dec-23'!J19</f>
        <v>290</v>
      </c>
      <c r="T19" s="64">
        <f>IFERROR(O19/P19-1,"n/a")</f>
        <v>7.5987841945288848E-2</v>
      </c>
      <c r="U19" s="64">
        <f>IFERROR(O19/Q19-1,"n/a")</f>
        <v>14.063829787234043</v>
      </c>
      <c r="V19" s="64">
        <f>IFERROR(O19/R19-1,"n/a")</f>
        <v>69.8</v>
      </c>
      <c r="W19" s="60">
        <f>IFERROR(O19/S19-1,"n/a")</f>
        <v>1.4413793103448276</v>
      </c>
      <c r="X19" s="68">
        <v>658</v>
      </c>
      <c r="Y19" s="68">
        <v>47</v>
      </c>
      <c r="Z19" s="68">
        <v>9</v>
      </c>
      <c r="AA19" s="136">
        <v>290</v>
      </c>
      <c r="AB19" s="123"/>
      <c r="AC19" s="123"/>
    </row>
    <row r="20" spans="1:29" s="124" customFormat="1" ht="10.5">
      <c r="A20" s="123"/>
      <c r="B20" s="128"/>
      <c r="C20" s="33"/>
      <c r="D20" s="26" t="s">
        <v>11</v>
      </c>
      <c r="E20" s="32"/>
      <c r="F20" s="71">
        <v>7403</v>
      </c>
      <c r="G20" s="71">
        <v>6763</v>
      </c>
      <c r="H20" s="71">
        <v>864</v>
      </c>
      <c r="I20" s="71">
        <v>0</v>
      </c>
      <c r="J20" s="71">
        <v>10787</v>
      </c>
      <c r="K20" s="64">
        <f>IFERROR(F20/G20-1,"n/a")</f>
        <v>9.4632559515008152E-2</v>
      </c>
      <c r="L20" s="64">
        <f t="shared" si="0"/>
        <v>7.5682870370370363</v>
      </c>
      <c r="M20" s="64" t="str">
        <f>IFERROR(F20/I20-1,"n/a")</f>
        <v>n/a</v>
      </c>
      <c r="N20" s="60">
        <f t="shared" ref="N20:N28" si="1">IFERROR(F20/J20-1,"n/a")</f>
        <v>-0.31371094836377122</v>
      </c>
      <c r="O20" s="68">
        <f>'Nov-23'!O20+'Dec-23'!F20</f>
        <v>1277526</v>
      </c>
      <c r="P20" s="68">
        <f>'Nov-23'!P20+'Dec-23'!G20</f>
        <v>887495</v>
      </c>
      <c r="Q20" s="68">
        <f>'Nov-23'!Q20+'Dec-23'!H20</f>
        <v>17541</v>
      </c>
      <c r="R20" s="68">
        <f>'Nov-23'!R20+'Dec-23'!I20</f>
        <v>10047</v>
      </c>
      <c r="S20" s="68">
        <f>'Nov-23'!S20+'Dec-23'!J20</f>
        <v>585930</v>
      </c>
      <c r="T20" s="64">
        <f>IFERROR(O20/P20-1,"n/a")</f>
        <v>0.43947402520577583</v>
      </c>
      <c r="U20" s="64">
        <f>IFERROR(O20/Q20-1,"n/a")</f>
        <v>71.830853429108942</v>
      </c>
      <c r="V20" s="64">
        <f>IFERROR(O20/R20-1,"n/a")</f>
        <v>126.15497163332338</v>
      </c>
      <c r="W20" s="60">
        <f>IFERROR(O20/S20-1,"n/a")</f>
        <v>1.1803389483385387</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128</v>
      </c>
      <c r="G22" s="71">
        <v>67</v>
      </c>
      <c r="H22" s="71">
        <v>25</v>
      </c>
      <c r="I22" s="71">
        <v>0</v>
      </c>
      <c r="J22" s="71">
        <v>20</v>
      </c>
      <c r="K22" s="64">
        <f>IFERROR(F22/G22-1,"n/a")</f>
        <v>0.91044776119402981</v>
      </c>
      <c r="L22" s="64">
        <f t="shared" si="0"/>
        <v>4.12</v>
      </c>
      <c r="M22" s="64" t="str">
        <f>IFERROR(F22/I22-1,"n/a")</f>
        <v>n/a</v>
      </c>
      <c r="N22" s="60">
        <f t="shared" si="1"/>
        <v>5.4</v>
      </c>
      <c r="O22" s="68">
        <f>'Nov-23'!O22+'Dec-23'!F22</f>
        <v>1499</v>
      </c>
      <c r="P22" s="68">
        <f>'Nov-23'!P22+'Dec-23'!G22</f>
        <v>890</v>
      </c>
      <c r="Q22" s="68">
        <f>'Nov-23'!Q22+'Dec-23'!H22</f>
        <v>283</v>
      </c>
      <c r="R22" s="68">
        <f>'Nov-23'!R22+'Dec-23'!I22</f>
        <v>205</v>
      </c>
      <c r="S22" s="68">
        <f>'Nov-23'!S22+'Dec-23'!J22</f>
        <v>1061</v>
      </c>
      <c r="T22" s="64">
        <f>IFERROR(O22/P22-1,"n/a")</f>
        <v>0.68426966292134828</v>
      </c>
      <c r="U22" s="64">
        <f>IFERROR(O22/Q22-1,"n/a")</f>
        <v>4.2968197879858661</v>
      </c>
      <c r="V22" s="64">
        <f>IFERROR(O22/R22-1,"n/a")</f>
        <v>6.3121951219512198</v>
      </c>
      <c r="W22" s="60">
        <f>IFERROR(O22/S22-1,"n/a")</f>
        <v>0.41281809613572107</v>
      </c>
      <c r="X22" s="68">
        <v>895</v>
      </c>
      <c r="Y22" s="68">
        <v>283</v>
      </c>
      <c r="Z22" s="68">
        <v>43</v>
      </c>
      <c r="AA22" s="136">
        <v>827</v>
      </c>
      <c r="AB22" s="123"/>
      <c r="AC22" s="123"/>
    </row>
    <row r="23" spans="1:29" s="124" customFormat="1" ht="10.5">
      <c r="A23" s="123"/>
      <c r="B23" s="128"/>
      <c r="C23" s="33"/>
      <c r="D23" s="26" t="s">
        <v>11</v>
      </c>
      <c r="E23" s="32"/>
      <c r="F23" s="71">
        <v>383396</v>
      </c>
      <c r="G23" s="71">
        <v>215490</v>
      </c>
      <c r="H23" s="71">
        <v>39214</v>
      </c>
      <c r="I23" s="71">
        <v>0</v>
      </c>
      <c r="J23" s="71">
        <v>58943</v>
      </c>
      <c r="K23" s="64">
        <f>IFERROR(F23/G23-1,"n/a")</f>
        <v>0.77918232864634085</v>
      </c>
      <c r="L23" s="64">
        <f t="shared" si="0"/>
        <v>8.7770184117917065</v>
      </c>
      <c r="M23" s="64" t="str">
        <f>IFERROR(F23/I23-1,"n/a")</f>
        <v>n/a</v>
      </c>
      <c r="N23" s="60">
        <f t="shared" si="1"/>
        <v>5.5045213172047571</v>
      </c>
      <c r="O23" s="68">
        <f>'Nov-23'!O23+'Dec-23'!F23</f>
        <v>4440466</v>
      </c>
      <c r="P23" s="68">
        <f>'Nov-23'!P23+'Dec-23'!G23</f>
        <v>2157691</v>
      </c>
      <c r="Q23" s="68">
        <f>'Nov-23'!Q23+'Dec-23'!H23</f>
        <v>465109</v>
      </c>
      <c r="R23" s="68">
        <f>'Nov-23'!R23+'Dec-23'!I23</f>
        <v>545974</v>
      </c>
      <c r="S23" s="68">
        <f>'Nov-23'!S23+'Dec-23'!J23</f>
        <v>3220857</v>
      </c>
      <c r="T23" s="64">
        <f>IFERROR(O23/P23-1,"n/a")</f>
        <v>1.0579712294299788</v>
      </c>
      <c r="U23" s="64">
        <f>IFERROR(O23/Q23-1,"n/a")</f>
        <v>8.5471513129180465</v>
      </c>
      <c r="V23" s="64">
        <f>IFERROR(O23/R23-1,"n/a")</f>
        <v>7.1331089026217374</v>
      </c>
      <c r="W23" s="60">
        <f>IFERROR(O23/S23-1,"n/a")</f>
        <v>0.37865977905880333</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'Nov-23'!O25+'Dec-23'!F25</f>
        <v>21</v>
      </c>
      <c r="P25" s="68">
        <f>'Nov-23'!P25+'Dec-23'!G25</f>
        <v>9</v>
      </c>
      <c r="Q25" s="68">
        <f>'Nov-23'!Q25+'Dec-23'!H25</f>
        <v>0</v>
      </c>
      <c r="R25" s="68">
        <f>'Nov-23'!R25+'Dec-23'!I25</f>
        <v>0</v>
      </c>
      <c r="S25" s="68">
        <f>'Nov-23'!S25+'Dec-23'!J25</f>
        <v>16</v>
      </c>
      <c r="T25" s="64">
        <f>IFERROR(O25/P25-1,"n/a")</f>
        <v>1.3333333333333335</v>
      </c>
      <c r="U25" s="64" t="str">
        <f>IFERROR(O25/Q25-1,"n/a")</f>
        <v>n/a</v>
      </c>
      <c r="V25" s="64" t="str">
        <f>IFERROR(O25/R25-1,"n/a")</f>
        <v>n/a</v>
      </c>
      <c r="W25" s="60">
        <f>IFERROR(O25/S25-1,"n/a")</f>
        <v>0.3125</v>
      </c>
      <c r="X25" s="68">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'Nov-23'!O26+'Dec-23'!F26</f>
        <v>38626</v>
      </c>
      <c r="P26" s="68">
        <f>'Nov-23'!P26+'Dec-23'!G26</f>
        <v>15637</v>
      </c>
      <c r="Q26" s="68">
        <f>'Nov-23'!Q26+'Dec-23'!H26</f>
        <v>0</v>
      </c>
      <c r="R26" s="68">
        <f>'Nov-23'!R26+'Dec-23'!I26</f>
        <v>0</v>
      </c>
      <c r="S26" s="68">
        <f>'Nov-23'!S26+'Dec-23'!J26</f>
        <v>20248</v>
      </c>
      <c r="T26" s="64">
        <f>IFERROR(O26/P26-1,"n/a")</f>
        <v>1.4701669118117286</v>
      </c>
      <c r="U26" s="64" t="str">
        <f>IFERROR(O26/Q26-1,"n/a")</f>
        <v>n/a</v>
      </c>
      <c r="V26" s="64" t="str">
        <f>IFERROR(O26/R26-1,"n/a")</f>
        <v>n/a</v>
      </c>
      <c r="W26" s="60">
        <f>IFERROR(O26/S26-1,"n/a")</f>
        <v>0.90764519952587919</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377</v>
      </c>
      <c r="G27" s="75">
        <f t="shared" si="2"/>
        <v>273</v>
      </c>
      <c r="H27" s="75">
        <f t="shared" si="2"/>
        <v>207</v>
      </c>
      <c r="I27" s="75">
        <f t="shared" si="2"/>
        <v>6</v>
      </c>
      <c r="J27" s="75">
        <f t="shared" si="2"/>
        <v>277</v>
      </c>
      <c r="K27" s="66">
        <f>IFERROR(F27/G27-1,"n/a")</f>
        <v>0.38095238095238093</v>
      </c>
      <c r="L27" s="66">
        <f t="shared" si="0"/>
        <v>0.82125603864734309</v>
      </c>
      <c r="M27" s="66">
        <f>IFERROR(F27/I27-1,"n/a")</f>
        <v>61.833333333333336</v>
      </c>
      <c r="N27" s="62">
        <f t="shared" si="1"/>
        <v>0.36101083032490977</v>
      </c>
      <c r="O27" s="75">
        <f t="shared" ref="O27:S28" si="3">O13+O16+O19+O22+O25</f>
        <v>4431</v>
      </c>
      <c r="P27" s="75">
        <f t="shared" si="3"/>
        <v>3603</v>
      </c>
      <c r="Q27" s="75">
        <f t="shared" si="3"/>
        <v>1049</v>
      </c>
      <c r="R27" s="75">
        <f t="shared" si="3"/>
        <v>820</v>
      </c>
      <c r="S27" s="75">
        <f t="shared" si="3"/>
        <v>3544</v>
      </c>
      <c r="T27" s="66">
        <f>IFERROR(O27/P27-1,"n/a")</f>
        <v>0.22980849292256456</v>
      </c>
      <c r="U27" s="66">
        <f>IFERROR(O27/Q27-1,"n/a")</f>
        <v>3.2240228789323169</v>
      </c>
      <c r="V27" s="66">
        <f>IFERROR(O27/R27-1,"n/a")</f>
        <v>4.4036585365853655</v>
      </c>
      <c r="W27" s="62">
        <f>IFERROR(O27/S27-1,"n/a")</f>
        <v>0.25028216704288941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1087969</v>
      </c>
      <c r="G28" s="76">
        <f t="shared" si="2"/>
        <v>762932</v>
      </c>
      <c r="H28" s="76">
        <f t="shared" si="2"/>
        <v>307043</v>
      </c>
      <c r="I28" s="76">
        <f t="shared" si="2"/>
        <v>2141</v>
      </c>
      <c r="J28" s="76">
        <f t="shared" si="2"/>
        <v>632077</v>
      </c>
      <c r="K28" s="67">
        <f>IFERROR(F28/G28-1,"n/a")</f>
        <v>0.42603665857507611</v>
      </c>
      <c r="L28" s="67">
        <f t="shared" si="0"/>
        <v>2.5433766605980268</v>
      </c>
      <c r="M28" s="67">
        <f>IFERROR(F28/I28-1,"n/a")</f>
        <v>507.1592713685194</v>
      </c>
      <c r="N28" s="63">
        <f t="shared" si="1"/>
        <v>0.72126022620661723</v>
      </c>
      <c r="O28" s="76">
        <f t="shared" si="3"/>
        <v>12649840</v>
      </c>
      <c r="P28" s="76">
        <f t="shared" si="3"/>
        <v>7562881</v>
      </c>
      <c r="Q28" s="76">
        <f t="shared" si="3"/>
        <v>1548386</v>
      </c>
      <c r="R28" s="76">
        <f t="shared" si="3"/>
        <v>1719580</v>
      </c>
      <c r="S28" s="76">
        <f t="shared" si="3"/>
        <v>9796644</v>
      </c>
      <c r="T28" s="67">
        <f>IFERROR(O28/P28-1,"n/a")</f>
        <v>0.67262184873727349</v>
      </c>
      <c r="U28" s="67">
        <f>IFERROR(O28/Q28-1,"n/a")</f>
        <v>7.1696941202000026</v>
      </c>
      <c r="V28" s="67">
        <f>IFERROR(O28/R28-1,"n/a")</f>
        <v>6.3563544586468792</v>
      </c>
      <c r="W28" s="63">
        <f>IFERROR(O28/S28-1,"n/a")</f>
        <v>0.29124218456851136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9" t="str">
        <f>F9</f>
        <v>December</v>
      </c>
      <c r="G33" s="159"/>
      <c r="H33" s="159"/>
      <c r="I33" s="159"/>
      <c r="J33" s="159"/>
      <c r="K33" s="159"/>
      <c r="L33" s="159"/>
      <c r="M33" s="159"/>
      <c r="N33" s="160"/>
      <c r="O33" s="162" t="str">
        <f>"April to "&amp;D4&amp;" (YTD)"</f>
        <v>April to December (YTD)</v>
      </c>
      <c r="P33" s="163"/>
      <c r="Q33" s="163"/>
      <c r="R33" s="163"/>
      <c r="S33" s="163"/>
      <c r="T33" s="163"/>
      <c r="U33" s="163"/>
      <c r="V33" s="163"/>
      <c r="W33" s="164"/>
      <c r="X33" s="158" t="s">
        <v>58</v>
      </c>
      <c r="Y33" s="159"/>
      <c r="Z33" s="159"/>
      <c r="AA33" s="161"/>
    </row>
    <row r="34" spans="1:29" s="124" customFormat="1" ht="10.5">
      <c r="A34" s="123"/>
      <c r="B34" s="123"/>
      <c r="C34" s="29"/>
      <c r="D34" s="30"/>
      <c r="E34" s="30"/>
      <c r="F34" s="153"/>
      <c r="G34" s="154"/>
      <c r="H34" s="154"/>
      <c r="I34" s="154"/>
      <c r="J34" s="154"/>
      <c r="K34" s="154"/>
      <c r="L34" s="154"/>
      <c r="M34" s="154"/>
      <c r="N34" s="155"/>
      <c r="O34" s="153"/>
      <c r="P34" s="154"/>
      <c r="Q34" s="154"/>
      <c r="R34" s="154"/>
      <c r="S34" s="154"/>
      <c r="T34" s="154"/>
      <c r="U34" s="154"/>
      <c r="V34" s="154"/>
      <c r="W34" s="155"/>
      <c r="X34" s="153"/>
      <c r="Y34" s="154"/>
      <c r="Z34" s="154"/>
      <c r="AA34" s="155"/>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229</v>
      </c>
      <c r="G37" s="74">
        <f t="shared" si="5"/>
        <v>191</v>
      </c>
      <c r="H37" s="74">
        <f t="shared" si="5"/>
        <v>172</v>
      </c>
      <c r="I37" s="74">
        <f t="shared" si="5"/>
        <v>0</v>
      </c>
      <c r="J37" s="74">
        <f t="shared" si="5"/>
        <v>200</v>
      </c>
      <c r="K37" s="64">
        <f>IFERROR(F37/G37-1,"n/a")</f>
        <v>0.19895287958115193</v>
      </c>
      <c r="L37" s="64">
        <f>IFERROR(F37/H37-1,"n/a")</f>
        <v>0.33139534883720922</v>
      </c>
      <c r="M37" s="64" t="str">
        <f>IFERROR(F37/I37-1,"n/a")</f>
        <v>n/a</v>
      </c>
      <c r="N37" s="60">
        <f>IFERROR(F37/J37-1,"n/a")</f>
        <v>0.14500000000000002</v>
      </c>
      <c r="O37" s="74">
        <f>'Nov-23'!O37+'Dec-23'!F37</f>
        <v>1100</v>
      </c>
      <c r="P37" s="74">
        <f>'Nov-23'!P37+'Dec-23'!G37</f>
        <v>962</v>
      </c>
      <c r="Q37" s="74">
        <f>'Nov-23'!Q37+'Dec-23'!H37</f>
        <v>515</v>
      </c>
      <c r="R37" s="74">
        <f>'Nov-23'!R37+'Dec-23'!I37</f>
        <v>42</v>
      </c>
      <c r="S37" s="74">
        <f>'Nov-23'!S37+'Dec-23'!J37</f>
        <v>1068</v>
      </c>
      <c r="T37" s="120">
        <f>IFERROR(O37/P37-1,"n/a")</f>
        <v>0.1434511434511434</v>
      </c>
      <c r="U37" s="120">
        <f>IFERROR(O37/Q37-1,"n/a")</f>
        <v>1.1359223300970873</v>
      </c>
      <c r="V37" s="120">
        <f>IFERROR(O37/R37-1,"n/a")</f>
        <v>25.19047619047619</v>
      </c>
      <c r="W37" s="121">
        <f>IFERROR(O37/S37-1,"n/a")</f>
        <v>2.9962546816479474E-2</v>
      </c>
      <c r="X37" s="89">
        <v>1486</v>
      </c>
      <c r="Y37" s="89">
        <v>1052</v>
      </c>
      <c r="Z37" s="70">
        <v>551</v>
      </c>
      <c r="AA37" s="78">
        <v>1584</v>
      </c>
      <c r="AC37" s="123"/>
    </row>
    <row r="38" spans="1:29" s="124" customFormat="1" ht="10.5">
      <c r="A38" s="123"/>
      <c r="B38" s="123"/>
      <c r="C38" s="33"/>
      <c r="D38" s="26" t="s">
        <v>11</v>
      </c>
      <c r="E38" s="32"/>
      <c r="F38" s="74">
        <f t="shared" si="5"/>
        <v>666281</v>
      </c>
      <c r="G38" s="74">
        <f t="shared" si="5"/>
        <v>518319</v>
      </c>
      <c r="H38" s="74">
        <f t="shared" si="5"/>
        <v>253217</v>
      </c>
      <c r="I38" s="74">
        <f t="shared" si="5"/>
        <v>0</v>
      </c>
      <c r="J38" s="74">
        <f t="shared" si="5"/>
        <v>506611</v>
      </c>
      <c r="K38" s="64">
        <f>IFERROR(F38/G38-1,"n/a")</f>
        <v>0.28546512861770457</v>
      </c>
      <c r="L38" s="64">
        <f>IFERROR(F38/H38-1,"n/a")</f>
        <v>1.6312648834793873</v>
      </c>
      <c r="M38" s="64" t="str">
        <f>IFERROR(F38/I38-1,"n/a")</f>
        <v>n/a</v>
      </c>
      <c r="N38" s="60">
        <f>IFERROR(F38/J38-1,"n/a")</f>
        <v>0.31517278543103089</v>
      </c>
      <c r="O38" s="74">
        <f>'Nov-23'!O38+'Dec-23'!F38</f>
        <v>3694353</v>
      </c>
      <c r="P38" s="74">
        <f>'Nov-23'!P38+'Dec-23'!G38</f>
        <v>2816048</v>
      </c>
      <c r="Q38" s="74">
        <f>'Nov-23'!Q38+'Dec-23'!H38</f>
        <v>763201</v>
      </c>
      <c r="R38" s="74">
        <f>'Nov-23'!R38+'Dec-23'!I38</f>
        <v>0</v>
      </c>
      <c r="S38" s="74">
        <f>'Nov-23'!S38+'Dec-23'!J38</f>
        <v>3119972</v>
      </c>
      <c r="T38" s="120">
        <f>IFERROR(O38/P38-1,"n/a")</f>
        <v>0.31189276603239713</v>
      </c>
      <c r="U38" s="120">
        <f>IFERROR(O38/Q38-1,"n/a")</f>
        <v>3.8406029342204739</v>
      </c>
      <c r="V38" s="120" t="str">
        <f>IFERROR(O38/R38-1,"n/a")</f>
        <v>n/a</v>
      </c>
      <c r="W38" s="121">
        <f>IFERROR(O38/S38-1,"n/a")</f>
        <v>0.18409812652164836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12</v>
      </c>
      <c r="G40" s="74">
        <f t="shared" si="6"/>
        <v>6</v>
      </c>
      <c r="H40" s="74">
        <f t="shared" si="6"/>
        <v>7</v>
      </c>
      <c r="I40" s="74">
        <f t="shared" si="6"/>
        <v>6</v>
      </c>
      <c r="J40" s="74">
        <f t="shared" si="6"/>
        <v>47</v>
      </c>
      <c r="K40" s="64">
        <f>IFERROR(F40/G40-1,"n/a")</f>
        <v>1</v>
      </c>
      <c r="L40" s="64">
        <f>IFERROR(F40/H40-1,"n/a")</f>
        <v>0.71428571428571419</v>
      </c>
      <c r="M40" s="64">
        <f>IFERROR(F40/I40-1,"n/a")</f>
        <v>1</v>
      </c>
      <c r="N40" s="60">
        <f>IFERROR(F40/J40-1,"n/a")</f>
        <v>-0.74468085106382986</v>
      </c>
      <c r="O40" s="74">
        <f>'Nov-23'!O40+'Dec-23'!F40</f>
        <v>546</v>
      </c>
      <c r="P40" s="74">
        <f>'Nov-23'!P40+'Dec-23'!G40</f>
        <v>518</v>
      </c>
      <c r="Q40" s="74">
        <f>'Nov-23'!Q40+'Dec-23'!H40</f>
        <v>192</v>
      </c>
      <c r="R40" s="74">
        <f>'Nov-23'!R40+'Dec-23'!I40</f>
        <v>44</v>
      </c>
      <c r="S40" s="74">
        <f>'Nov-23'!S40+'Dec-23'!J40</f>
        <v>570</v>
      </c>
      <c r="T40" s="120">
        <f>IFERROR(O40/P40-1,"n/a")</f>
        <v>5.4054054054053946E-2</v>
      </c>
      <c r="U40" s="120">
        <f>IFERROR(O40/Q40-1,"n/a")</f>
        <v>1.84375</v>
      </c>
      <c r="V40" s="120">
        <f>IFERROR(O40/R40-1,"n/a")</f>
        <v>11.409090909090908</v>
      </c>
      <c r="W40" s="121">
        <f>IFERROR(O40/S40-1,"n/a")</f>
        <v>-4.2105263157894757E-2</v>
      </c>
      <c r="X40" s="89">
        <v>563</v>
      </c>
      <c r="Y40" s="89">
        <v>226</v>
      </c>
      <c r="Z40" s="70">
        <v>66</v>
      </c>
      <c r="AA40" s="78">
        <v>573</v>
      </c>
      <c r="AC40" s="123"/>
    </row>
    <row r="41" spans="1:29" s="124" customFormat="1" ht="10.5">
      <c r="A41" s="123"/>
      <c r="B41" s="123"/>
      <c r="C41" s="33"/>
      <c r="D41" s="26" t="s">
        <v>11</v>
      </c>
      <c r="E41" s="32"/>
      <c r="F41" s="74">
        <f t="shared" si="6"/>
        <v>30889</v>
      </c>
      <c r="G41" s="74">
        <f t="shared" si="6"/>
        <v>22360</v>
      </c>
      <c r="H41" s="74">
        <f t="shared" si="6"/>
        <v>13748</v>
      </c>
      <c r="I41" s="74">
        <f t="shared" si="6"/>
        <v>2141</v>
      </c>
      <c r="J41" s="74">
        <f t="shared" si="6"/>
        <v>55736</v>
      </c>
      <c r="K41" s="64">
        <f>IFERROR(F41/G41-1,"n/a")</f>
        <v>0.38144007155635062</v>
      </c>
      <c r="L41" s="64">
        <f>IFERROR(F41/H41-1,"n/a")</f>
        <v>1.2467995344777423</v>
      </c>
      <c r="M41" s="64">
        <f>IFERROR(F41/I41-1,"n/a")</f>
        <v>13.427370387669313</v>
      </c>
      <c r="N41" s="60">
        <f>IFERROR(F41/J41-1,"n/a")</f>
        <v>-0.44579804794028999</v>
      </c>
      <c r="O41" s="74">
        <f>'Nov-23'!O41+'Dec-23'!F41</f>
        <v>1577630</v>
      </c>
      <c r="P41" s="74">
        <f>'Nov-23'!P41+'Dec-23'!G41</f>
        <v>889844</v>
      </c>
      <c r="Q41" s="74">
        <f>'Nov-23'!Q41+'Dec-23'!H41</f>
        <v>292432</v>
      </c>
      <c r="R41" s="74">
        <f>'Nov-23'!R41+'Dec-23'!I41</f>
        <v>29562</v>
      </c>
      <c r="S41" s="74">
        <f>'Nov-23'!S41+'Dec-23'!J41</f>
        <v>1318159</v>
      </c>
      <c r="T41" s="120">
        <f>IFERROR(O41/P41-1,"n/a")</f>
        <v>0.77292873807094287</v>
      </c>
      <c r="U41" s="120">
        <f>IFERROR(O41/Q41-1,"n/a")</f>
        <v>4.3948610275209283</v>
      </c>
      <c r="V41" s="120">
        <f>IFERROR(O41/R41-1,"n/a")</f>
        <v>52.366822271835467</v>
      </c>
      <c r="W41" s="121">
        <f>IFERROR(O41/S41-1,"n/a")</f>
        <v>0.1968434763939706</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v>
      </c>
      <c r="G43" s="74">
        <f t="shared" si="7"/>
        <v>9</v>
      </c>
      <c r="H43" s="74">
        <f t="shared" si="7"/>
        <v>3</v>
      </c>
      <c r="I43" s="74">
        <f t="shared" si="7"/>
        <v>0</v>
      </c>
      <c r="J43" s="74">
        <f t="shared" si="7"/>
        <v>10</v>
      </c>
      <c r="K43" s="64">
        <f>IFERROR(F43/G43-1,"n/a")</f>
        <v>-0.11111111111111116</v>
      </c>
      <c r="L43" s="64">
        <f>IFERROR(F43/H43-1,"n/a")</f>
        <v>1.6666666666666665</v>
      </c>
      <c r="M43" s="64" t="str">
        <f>IFERROR(F43/I43-1,"n/a")</f>
        <v>n/a</v>
      </c>
      <c r="N43" s="60">
        <f>IFERROR(F43/J43-1,"n/a")</f>
        <v>-0.19999999999999996</v>
      </c>
      <c r="O43" s="74">
        <f>'Nov-23'!O43+'Dec-23'!F43</f>
        <v>685</v>
      </c>
      <c r="P43" s="74">
        <f>'Nov-23'!P43+'Dec-23'!G43</f>
        <v>646</v>
      </c>
      <c r="Q43" s="74">
        <f>'Nov-23'!Q43+'Dec-23'!H43</f>
        <v>47</v>
      </c>
      <c r="R43" s="74">
        <f>'Nov-23'!R43+'Dec-23'!I43</f>
        <v>7</v>
      </c>
      <c r="S43" s="74">
        <f>'Nov-23'!S43+'Dec-23'!J43</f>
        <v>284</v>
      </c>
      <c r="T43" s="120">
        <f>IFERROR(O43/P43-1,"n/a")</f>
        <v>6.0371517027863808E-2</v>
      </c>
      <c r="U43" s="120">
        <f>IFERROR(O43/Q43-1,"n/a")</f>
        <v>13.574468085106384</v>
      </c>
      <c r="V43" s="120">
        <f>IFERROR(O43/R43-1,"n/a")</f>
        <v>96.857142857142861</v>
      </c>
      <c r="W43" s="121">
        <f>IFERROR(O43/S43-1,"n/a")</f>
        <v>1.4119718309859155</v>
      </c>
      <c r="X43" s="89">
        <v>669</v>
      </c>
      <c r="Y43" s="89">
        <v>59</v>
      </c>
      <c r="Z43" s="70">
        <v>9</v>
      </c>
      <c r="AA43" s="78">
        <v>287</v>
      </c>
      <c r="AC43" s="123"/>
    </row>
    <row r="44" spans="1:29" s="124" customFormat="1" ht="10.5">
      <c r="A44" s="123"/>
      <c r="B44" s="123"/>
      <c r="C44" s="33"/>
      <c r="D44" s="26" t="s">
        <v>11</v>
      </c>
      <c r="E44" s="32"/>
      <c r="F44" s="74">
        <f t="shared" si="7"/>
        <v>7403</v>
      </c>
      <c r="G44" s="74">
        <f t="shared" si="7"/>
        <v>6763</v>
      </c>
      <c r="H44" s="74">
        <f t="shared" si="7"/>
        <v>864</v>
      </c>
      <c r="I44" s="74">
        <f t="shared" si="7"/>
        <v>0</v>
      </c>
      <c r="J44" s="74">
        <f t="shared" si="7"/>
        <v>10787</v>
      </c>
      <c r="K44" s="64">
        <f>IFERROR(F44/G44-1,"n/a")</f>
        <v>9.4632559515008152E-2</v>
      </c>
      <c r="L44" s="64">
        <f>IFERROR(F44/H44-1,"n/a")</f>
        <v>7.5682870370370363</v>
      </c>
      <c r="M44" s="64" t="str">
        <f>IFERROR(F44/I44-1,"n/a")</f>
        <v>n/a</v>
      </c>
      <c r="N44" s="60">
        <f>IFERROR(F44/J44-1,"n/a")</f>
        <v>-0.31371094836377122</v>
      </c>
      <c r="O44" s="74">
        <f>'Nov-23'!O44+'Dec-23'!F44</f>
        <v>1256680</v>
      </c>
      <c r="P44" s="74">
        <f>'Nov-23'!P44+'Dec-23'!G44</f>
        <v>884410</v>
      </c>
      <c r="Q44" s="74">
        <f>'Nov-23'!Q44+'Dec-23'!H44</f>
        <v>17541</v>
      </c>
      <c r="R44" s="74">
        <f>'Nov-23'!R44+'Dec-23'!I44</f>
        <v>8294</v>
      </c>
      <c r="S44" s="74">
        <f>'Nov-23'!S44+'Dec-23'!J44</f>
        <v>579446</v>
      </c>
      <c r="T44" s="120">
        <f>IFERROR(O44/P44-1,"n/a")</f>
        <v>0.42092468425277874</v>
      </c>
      <c r="U44" s="120">
        <f>IFERROR(O44/Q44-1,"n/a")</f>
        <v>70.642437717347931</v>
      </c>
      <c r="V44" s="120">
        <f>IFERROR(O44/R44-1,"n/a")</f>
        <v>150.51675910296601</v>
      </c>
      <c r="W44" s="121">
        <f>IFERROR(O44/S44-1,"n/a")</f>
        <v>1.1687611960389752</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128</v>
      </c>
      <c r="G46" s="74">
        <f t="shared" si="8"/>
        <v>67</v>
      </c>
      <c r="H46" s="74">
        <f t="shared" si="8"/>
        <v>25</v>
      </c>
      <c r="I46" s="74">
        <f t="shared" si="8"/>
        <v>0</v>
      </c>
      <c r="J46" s="74">
        <f t="shared" si="8"/>
        <v>20</v>
      </c>
      <c r="K46" s="64">
        <f>IFERROR(F46/G46-1,"n/a")</f>
        <v>0.91044776119402981</v>
      </c>
      <c r="L46" s="64">
        <f>IFERROR(F46/H46-1,"n/a")</f>
        <v>4.12</v>
      </c>
      <c r="M46" s="64" t="str">
        <f>IFERROR(F46/I46-1,"n/a")</f>
        <v>n/a</v>
      </c>
      <c r="N46" s="60">
        <f>IFERROR(F46/J46-1,"n/a")</f>
        <v>5.4</v>
      </c>
      <c r="O46" s="74">
        <f>'Nov-23'!O46+'Dec-23'!F46</f>
        <v>1212</v>
      </c>
      <c r="P46" s="74">
        <f>'Nov-23'!P46+'Dec-23'!G46</f>
        <v>837</v>
      </c>
      <c r="Q46" s="74">
        <f>'Nov-23'!Q46+'Dec-23'!H46</f>
        <v>283</v>
      </c>
      <c r="R46" s="74">
        <f>'Nov-23'!R46+'Dec-23'!I46</f>
        <v>0</v>
      </c>
      <c r="S46" s="74">
        <f>'Nov-23'!S46+'Dec-23'!J46</f>
        <v>738</v>
      </c>
      <c r="T46" s="120">
        <f>IFERROR(O46/P46-1,"n/a")</f>
        <v>0.44802867383512535</v>
      </c>
      <c r="U46" s="120">
        <f>IFERROR(O46/Q46-1,"n/a")</f>
        <v>3.2826855123674914</v>
      </c>
      <c r="V46" s="120" t="str">
        <f>IFERROR(O46/R46-1,"n/a")</f>
        <v>n/a</v>
      </c>
      <c r="W46" s="121">
        <f>IFERROR(O46/S46-1,"n/a")</f>
        <v>0.64227642276422769</v>
      </c>
      <c r="X46" s="89">
        <v>1129</v>
      </c>
      <c r="Y46" s="89">
        <v>336</v>
      </c>
      <c r="Z46" s="84">
        <v>43</v>
      </c>
      <c r="AA46" s="78">
        <v>781</v>
      </c>
      <c r="AC46" s="123"/>
    </row>
    <row r="47" spans="1:29" s="124" customFormat="1" ht="10.5">
      <c r="A47" s="123"/>
      <c r="B47" s="123"/>
      <c r="C47" s="33"/>
      <c r="D47" s="26" t="s">
        <v>11</v>
      </c>
      <c r="E47" s="32"/>
      <c r="F47" s="74">
        <f t="shared" si="8"/>
        <v>383396</v>
      </c>
      <c r="G47" s="74">
        <f t="shared" si="8"/>
        <v>215490</v>
      </c>
      <c r="H47" s="74">
        <f t="shared" si="8"/>
        <v>39214</v>
      </c>
      <c r="I47" s="74">
        <f t="shared" si="8"/>
        <v>0</v>
      </c>
      <c r="J47" s="74">
        <f t="shared" si="8"/>
        <v>58943</v>
      </c>
      <c r="K47" s="64">
        <f>IFERROR(F47/G47-1,"n/a")</f>
        <v>0.77918232864634085</v>
      </c>
      <c r="L47" s="64">
        <f>IFERROR(F47/H47-1,"n/a")</f>
        <v>8.7770184117917065</v>
      </c>
      <c r="M47" s="64" t="str">
        <f>IFERROR(F47/I47-1,"n/a")</f>
        <v>n/a</v>
      </c>
      <c r="N47" s="60">
        <f>IFERROR(F47/J47-1,"n/a")</f>
        <v>5.5045213172047571</v>
      </c>
      <c r="O47" s="74">
        <f>'Nov-23'!O47+'Dec-23'!F47</f>
        <v>3604192</v>
      </c>
      <c r="P47" s="74">
        <f>'Nov-23'!P47+'Dec-23'!G47</f>
        <v>2089237</v>
      </c>
      <c r="Q47" s="74">
        <f>'Nov-23'!Q47+'Dec-23'!H47</f>
        <v>465109</v>
      </c>
      <c r="R47" s="74">
        <f>'Nov-23'!R47+'Dec-23'!I47</f>
        <v>0</v>
      </c>
      <c r="S47" s="74">
        <f>'Nov-23'!S47+'Dec-23'!J47</f>
        <v>2301042</v>
      </c>
      <c r="T47" s="120">
        <f>IFERROR(O47/P47-1,"n/a")</f>
        <v>0.72512357382144765</v>
      </c>
      <c r="U47" s="120">
        <f>IFERROR(O47/Q47-1,"n/a")</f>
        <v>6.749134073948257</v>
      </c>
      <c r="V47" s="120" t="str">
        <f>IFERROR(O47/R47-1,"n/a")</f>
        <v>n/a</v>
      </c>
      <c r="W47" s="121">
        <f>IFERROR(O47/S47-1,"n/a")</f>
        <v>0.56633038423462057</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'Nov-23'!O49+'Dec-23'!F49</f>
        <v>21</v>
      </c>
      <c r="P49" s="74">
        <f>'Nov-23'!P49+'Dec-23'!G49</f>
        <v>9</v>
      </c>
      <c r="Q49" s="74">
        <f>'Nov-23'!Q49+'Dec-23'!H49</f>
        <v>0</v>
      </c>
      <c r="R49" s="74">
        <f>'Nov-23'!R49+'Dec-23'!I49</f>
        <v>0</v>
      </c>
      <c r="S49" s="74">
        <f>'Nov-23'!S49+'Dec-23'!J49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'Nov-23'!O50+'Dec-23'!F50</f>
        <v>38626</v>
      </c>
      <c r="P50" s="74">
        <f>'Nov-23'!P50+'Dec-23'!G50</f>
        <v>15637</v>
      </c>
      <c r="Q50" s="74">
        <f>'Nov-23'!Q50+'Dec-23'!H50</f>
        <v>0</v>
      </c>
      <c r="R50" s="74">
        <f>'Nov-23'!R50+'Dec-23'!I50</f>
        <v>0</v>
      </c>
      <c r="S50" s="74">
        <f>'Nov-23'!S50+'Dec-23'!J50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377</v>
      </c>
      <c r="G51" s="75">
        <f t="shared" ref="G51:J52" si="10">G37+G40+G43+G46+G49</f>
        <v>273</v>
      </c>
      <c r="H51" s="75">
        <f t="shared" si="10"/>
        <v>207</v>
      </c>
      <c r="I51" s="75">
        <f t="shared" si="10"/>
        <v>6</v>
      </c>
      <c r="J51" s="75">
        <f t="shared" si="10"/>
        <v>277</v>
      </c>
      <c r="K51" s="66">
        <f>IFERROR(F51/G51-1,"n/a")</f>
        <v>0.38095238095238093</v>
      </c>
      <c r="L51" s="66">
        <f>IFERROR(F51/H51-1,"n/a")</f>
        <v>0.82125603864734309</v>
      </c>
      <c r="M51" s="66">
        <f>IFERROR(F51/I51-1,"n/a")</f>
        <v>61.833333333333336</v>
      </c>
      <c r="N51" s="62">
        <f>IFERROR(F51/J51-1,"n/a")</f>
        <v>0.36101083032490977</v>
      </c>
      <c r="O51" s="75">
        <f t="shared" ref="O51:S52" si="11">O37+O40+O43+O46+O49</f>
        <v>3564</v>
      </c>
      <c r="P51" s="75">
        <f t="shared" si="11"/>
        <v>2972</v>
      </c>
      <c r="Q51" s="75">
        <f t="shared" si="11"/>
        <v>1037</v>
      </c>
      <c r="R51" s="75">
        <f t="shared" si="11"/>
        <v>93</v>
      </c>
      <c r="S51" s="75">
        <f t="shared" si="11"/>
        <v>2676</v>
      </c>
      <c r="T51" s="66">
        <f>IFERROR(O51/P51-1,"n/a")</f>
        <v>0.19919246298788695</v>
      </c>
      <c r="U51" s="66">
        <f>IFERROR(O51/Q51-1,"n/a")</f>
        <v>2.4368370298939248</v>
      </c>
      <c r="V51" s="66">
        <f>IFERROR(O51/R51-1,"n/a")</f>
        <v>37.322580645161288</v>
      </c>
      <c r="W51" s="62">
        <f>IFERROR(O51/S51-1,"n/a")</f>
        <v>0.33183856502242159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1087969</v>
      </c>
      <c r="G52" s="76">
        <f t="shared" si="10"/>
        <v>762932</v>
      </c>
      <c r="H52" s="76">
        <f t="shared" si="10"/>
        <v>307043</v>
      </c>
      <c r="I52" s="76">
        <f t="shared" si="10"/>
        <v>2141</v>
      </c>
      <c r="J52" s="76">
        <f t="shared" si="10"/>
        <v>632077</v>
      </c>
      <c r="K52" s="67">
        <f>IFERROR(F52/G52-1,"n/a")</f>
        <v>0.42603665857507611</v>
      </c>
      <c r="L52" s="67">
        <f>IFERROR(F52/H52-1,"n/a")</f>
        <v>2.5433766605980268</v>
      </c>
      <c r="M52" s="67">
        <f>IFERROR(F52/I52-1,"n/a")</f>
        <v>507.1592713685194</v>
      </c>
      <c r="N52" s="63">
        <f>IFERROR(F52/J52-1,"n/a")</f>
        <v>0.72126022620661723</v>
      </c>
      <c r="O52" s="76">
        <f t="shared" si="11"/>
        <v>10171481</v>
      </c>
      <c r="P52" s="76">
        <f t="shared" si="11"/>
        <v>6695176</v>
      </c>
      <c r="Q52" s="76">
        <f t="shared" si="11"/>
        <v>1538283</v>
      </c>
      <c r="R52" s="76">
        <f t="shared" si="11"/>
        <v>37856</v>
      </c>
      <c r="S52" s="76">
        <f t="shared" si="11"/>
        <v>7338867</v>
      </c>
      <c r="T52" s="67">
        <f>IFERROR(O52/P52-1,"n/a")</f>
        <v>0.51922533477835375</v>
      </c>
      <c r="U52" s="118">
        <f>IFERROR(O52/Q52-1,"n/a")</f>
        <v>5.6122299992914177</v>
      </c>
      <c r="V52" s="118">
        <f>IFERROR(O52/R52-1,"n/a")</f>
        <v>267.68874154691463</v>
      </c>
      <c r="W52" s="119">
        <f>IFERROR(O52/S52-1,"n/a")</f>
        <v>0.38597429276208439</v>
      </c>
      <c r="X52" s="47">
        <f t="shared" si="12"/>
        <v>9237323</v>
      </c>
      <c r="Y52" s="47">
        <f t="shared" si="12"/>
        <v>2410085</v>
      </c>
      <c r="Z52" s="47">
        <f t="shared" si="12"/>
        <v>1324261</v>
      </c>
      <c r="AA52" s="81">
        <f>AA38+AA41+AA44+AA47+AA50</f>
        <v>8638971</v>
      </c>
      <c r="AC52" s="123"/>
    </row>
    <row r="53" spans="3:29" s="124" customFormat="1" ht="10.9" thickTop="1">
      <c r="O53" s="132"/>
      <c r="P53" s="132"/>
      <c r="T53" s="152"/>
      <c r="AC53" s="123"/>
    </row>
    <row r="54" spans="3:29" s="124" customFormat="1" ht="10.5">
      <c r="O54" s="132"/>
      <c r="P54" s="132"/>
      <c r="Q54" s="132"/>
      <c r="R54" s="132"/>
      <c r="S54" s="132"/>
      <c r="T54" s="152"/>
      <c r="AC54" s="123"/>
    </row>
    <row r="55" spans="3:29" ht="14.25">
      <c r="C55" s="124" t="s">
        <v>130</v>
      </c>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62566-5A57-4807-8BB9-3113484102BE}">
  <dimension ref="A1:AC66"/>
  <sheetViews>
    <sheetView showGridLines="0" topLeftCell="A14" zoomScale="75" zoomScaleNormal="75" workbookViewId="0">
      <selection activeCell="O37" sqref="O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5.75">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6" t="str">
        <f>D4</f>
        <v>November</v>
      </c>
      <c r="G9" s="159"/>
      <c r="H9" s="159"/>
      <c r="I9" s="159"/>
      <c r="J9" s="159"/>
      <c r="K9" s="159"/>
      <c r="L9" s="159"/>
      <c r="M9" s="159"/>
      <c r="N9" s="160"/>
      <c r="O9" s="158" t="str">
        <f>"January to "&amp; D4</f>
        <v>January to November</v>
      </c>
      <c r="P9" s="159"/>
      <c r="Q9" s="159"/>
      <c r="R9" s="159"/>
      <c r="S9" s="159"/>
      <c r="T9" s="159"/>
      <c r="U9" s="159"/>
      <c r="V9" s="159"/>
      <c r="W9" s="159"/>
      <c r="X9" s="166" t="s">
        <v>57</v>
      </c>
      <c r="Y9" s="159"/>
      <c r="Z9" s="159"/>
      <c r="AA9" s="161"/>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5">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1301</v>
      </c>
      <c r="Q13" s="68">
        <f>'Oct-23'!Q13+'Nov-23'!H13</f>
        <v>343</v>
      </c>
      <c r="R13" s="68">
        <f>'Oct-23'!R13+'Nov-23'!I13</f>
        <v>551</v>
      </c>
      <c r="S13" s="68">
        <f>'Oct-23'!S13+'Nov-23'!J13</f>
        <v>1384</v>
      </c>
      <c r="T13" s="64">
        <f>IFERROR(O13/P13-1,"n/a")</f>
        <v>7.6863950807071424E-2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5">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3057387</v>
      </c>
      <c r="Q14" s="68">
        <f>'Oct-23'!Q14+'Nov-23'!H14</f>
        <v>509984</v>
      </c>
      <c r="R14" s="68">
        <f>'Oct-23'!R14+'Nov-23'!I14</f>
        <v>1092884</v>
      </c>
      <c r="S14" s="68">
        <f>'Oct-23'!S14+'Nov-23'!J14</f>
        <v>4064465</v>
      </c>
      <c r="T14" s="64">
        <f>IFERROR(O14/P14-1,"n/a")</f>
        <v>0.49351586828883609</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5">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548</v>
      </c>
      <c r="Q16" s="68">
        <f>'Oct-23'!Q16+'Nov-23'!H16</f>
        <v>197</v>
      </c>
      <c r="R16" s="68">
        <f>'Oct-23'!R16+'Nov-23'!I16</f>
        <v>48</v>
      </c>
      <c r="S16" s="68">
        <f>'Oct-23'!S16+'Nov-23'!J16</f>
        <v>546</v>
      </c>
      <c r="T16" s="64">
        <f>IFERROR(O16/P16-1,"n/a")</f>
        <v>2.3722627737226221E-2</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5">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903992</v>
      </c>
      <c r="Q17" s="68">
        <f>'Oct-23'!Q17+'Nov-23'!H17</f>
        <v>288787</v>
      </c>
      <c r="R17" s="68">
        <f>'Oct-23'!R17+'Nov-23'!I17</f>
        <v>68534</v>
      </c>
      <c r="S17" s="68">
        <f>'Oct-23'!S17+'Nov-23'!J17</f>
        <v>1342797</v>
      </c>
      <c r="T17" s="64">
        <f>IFERROR(O17/P17-1,"n/a")</f>
        <v>0.80288763617377135</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5">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5">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5">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823</v>
      </c>
      <c r="Q22" s="68">
        <f>'Oct-23'!Q22+'Nov-23'!H22</f>
        <v>258</v>
      </c>
      <c r="R22" s="68">
        <f>'Oct-23'!R22+'Nov-23'!I22</f>
        <v>205</v>
      </c>
      <c r="S22" s="68">
        <f>'Oct-23'!S22+'Nov-23'!J22</f>
        <v>1041</v>
      </c>
      <c r="T22" s="64">
        <f>IFERROR(O22/P22-1,"n/a")</f>
        <v>0.66585662211421637</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5">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1942201</v>
      </c>
      <c r="Q23" s="68">
        <f>'Oct-23'!Q23+'Nov-23'!H23</f>
        <v>425895</v>
      </c>
      <c r="R23" s="68">
        <f>'Oct-23'!R23+'Nov-23'!I23</f>
        <v>545974</v>
      </c>
      <c r="S23" s="68">
        <f>'Oct-23'!S23+'Nov-23'!J23</f>
        <v>3161914</v>
      </c>
      <c r="T23" s="64">
        <f>IFERROR(O23/P23-1,"n/a")</f>
        <v>1.0889032597552983</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0.9"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3330</v>
      </c>
      <c r="Q27" s="75">
        <f t="shared" si="3"/>
        <v>842</v>
      </c>
      <c r="R27" s="75">
        <f t="shared" si="3"/>
        <v>814</v>
      </c>
      <c r="S27" s="75">
        <f t="shared" si="3"/>
        <v>3267</v>
      </c>
      <c r="T27" s="66">
        <f>IFERROR(O27/P27-1,"n/a")</f>
        <v>0.21741741741741749</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6799949</v>
      </c>
      <c r="Q28" s="76">
        <f t="shared" si="3"/>
        <v>1241343</v>
      </c>
      <c r="R28" s="76">
        <f t="shared" si="3"/>
        <v>1717439</v>
      </c>
      <c r="S28" s="76">
        <f t="shared" si="3"/>
        <v>9164567</v>
      </c>
      <c r="T28" s="67">
        <f>IFERROR(O28/P28-1,"n/a")</f>
        <v>0.70028789921806767</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9" t="str">
        <f>F9</f>
        <v>November</v>
      </c>
      <c r="G33" s="159"/>
      <c r="H33" s="159"/>
      <c r="I33" s="159"/>
      <c r="J33" s="159"/>
      <c r="K33" s="159"/>
      <c r="L33" s="159"/>
      <c r="M33" s="159"/>
      <c r="N33" s="160"/>
      <c r="O33" s="162" t="str">
        <f>"April to "&amp;D4&amp;" (YTD)"</f>
        <v>April to November (YTD)</v>
      </c>
      <c r="P33" s="163"/>
      <c r="Q33" s="163"/>
      <c r="R33" s="163"/>
      <c r="S33" s="163"/>
      <c r="T33" s="163"/>
      <c r="U33" s="163"/>
      <c r="V33" s="163"/>
      <c r="W33" s="164"/>
      <c r="X33" s="158" t="s">
        <v>58</v>
      </c>
      <c r="Y33" s="159"/>
      <c r="Z33" s="159"/>
      <c r="AA33" s="161"/>
    </row>
    <row r="34" spans="1:29" s="124" customFormat="1" ht="10.5">
      <c r="A34" s="123"/>
      <c r="B34" s="123"/>
      <c r="C34" s="29"/>
      <c r="D34" s="30"/>
      <c r="E34" s="30"/>
      <c r="F34" s="153"/>
      <c r="G34" s="154"/>
      <c r="H34" s="154"/>
      <c r="I34" s="154"/>
      <c r="J34" s="154"/>
      <c r="K34" s="154"/>
      <c r="L34" s="154"/>
      <c r="M34" s="154"/>
      <c r="N34" s="155"/>
      <c r="O34" s="153"/>
      <c r="P34" s="154"/>
      <c r="Q34" s="154"/>
      <c r="R34" s="154"/>
      <c r="S34" s="154"/>
      <c r="T34" s="154"/>
      <c r="U34" s="154"/>
      <c r="V34" s="154"/>
      <c r="W34" s="155"/>
      <c r="X34" s="153"/>
      <c r="Y34" s="154"/>
      <c r="Z34" s="154"/>
      <c r="AA34" s="155"/>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771</v>
      </c>
      <c r="Q37" s="74">
        <f>'Oct-23'!Q37+'Nov-23'!H37</f>
        <v>343</v>
      </c>
      <c r="R37" s="74">
        <f>'Oct-23'!R37+'Nov-23'!I37</f>
        <v>42</v>
      </c>
      <c r="S37" s="74">
        <f>'Oct-23'!S37+'Nov-23'!J37</f>
        <v>868</v>
      </c>
      <c r="T37" s="120">
        <f>IFERROR(O37/P37-1,"n/a")</f>
        <v>0.12970168612191957</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5">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2297729</v>
      </c>
      <c r="Q38" s="74">
        <f>'Oct-23'!Q38+'Nov-23'!H38</f>
        <v>509984</v>
      </c>
      <c r="R38" s="74">
        <f>'Oct-23'!R38+'Nov-23'!I38</f>
        <v>0</v>
      </c>
      <c r="S38" s="74">
        <f>'Oct-23'!S38+'Nov-23'!J38</f>
        <v>2613361</v>
      </c>
      <c r="T38" s="120">
        <f>IFERROR(O38/P38-1,"n/a")</f>
        <v>0.31785428133604965</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512</v>
      </c>
      <c r="Q40" s="74">
        <f>'Oct-23'!Q40+'Nov-23'!H40</f>
        <v>185</v>
      </c>
      <c r="R40" s="74">
        <f>'Oct-23'!R40+'Nov-23'!I40</f>
        <v>38</v>
      </c>
      <c r="S40" s="74">
        <f>'Oct-23'!S40+'Nov-23'!J40</f>
        <v>523</v>
      </c>
      <c r="T40" s="120">
        <f>IFERROR(O40/P40-1,"n/a")</f>
        <v>4.296875E-2</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5">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867484</v>
      </c>
      <c r="Q41" s="74">
        <f>'Oct-23'!Q41+'Nov-23'!H41</f>
        <v>278684</v>
      </c>
      <c r="R41" s="74">
        <f>'Oct-23'!R41+'Nov-23'!I41</f>
        <v>27421</v>
      </c>
      <c r="S41" s="74">
        <f>'Oct-23'!S41+'Nov-23'!J41</f>
        <v>1262423</v>
      </c>
      <c r="T41" s="120">
        <f>IFERROR(O41/P41-1,"n/a")</f>
        <v>0.78301962918048051</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5">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770</v>
      </c>
      <c r="Q46" s="74">
        <f>'Oct-23'!Q46+'Nov-23'!H46</f>
        <v>258</v>
      </c>
      <c r="R46" s="74">
        <f>'Oct-23'!R46+'Nov-23'!I46</f>
        <v>0</v>
      </c>
      <c r="S46" s="74">
        <f>'Oct-23'!S46+'Nov-23'!J46</f>
        <v>718</v>
      </c>
      <c r="T46" s="120">
        <f>IFERROR(O46/P46-1,"n/a")</f>
        <v>0.40779220779220782</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5">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1873747</v>
      </c>
      <c r="Q47" s="74">
        <f>'Oct-23'!Q47+'Nov-23'!H47</f>
        <v>425895</v>
      </c>
      <c r="R47" s="74">
        <f>'Oct-23'!R47+'Nov-23'!I47</f>
        <v>0</v>
      </c>
      <c r="S47" s="74">
        <f>'Oct-23'!S47+'Nov-23'!J47</f>
        <v>2242099</v>
      </c>
      <c r="T47" s="120">
        <f>IFERROR(O47/P47-1,"n/a")</f>
        <v>0.71890655462023423</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2699</v>
      </c>
      <c r="Q51" s="75">
        <f t="shared" si="11"/>
        <v>830</v>
      </c>
      <c r="R51" s="75">
        <f t="shared" si="11"/>
        <v>87</v>
      </c>
      <c r="S51" s="75">
        <f t="shared" si="11"/>
        <v>2399</v>
      </c>
      <c r="T51" s="66">
        <f>IFERROR(O51/P51-1,"n/a")</f>
        <v>0.1808077065579845</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5932244</v>
      </c>
      <c r="Q52" s="76">
        <f t="shared" si="11"/>
        <v>1231240</v>
      </c>
      <c r="R52" s="76">
        <f t="shared" si="11"/>
        <v>35715</v>
      </c>
      <c r="S52" s="76">
        <f t="shared" si="11"/>
        <v>6706790</v>
      </c>
      <c r="T52" s="67">
        <f>IFERROR(O52/P52-1,"n/a")</f>
        <v>0.53121011205877577</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B8031E40-D726-4BC6-B149-33DB48D3A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36</vt:i4>
      </vt:variant>
      <vt:variant>
        <vt:lpstr>Named Ranges</vt:lpstr>
      </vt:variant>
      <vt:variant>
        <vt:i4>3</vt:i4>
      </vt:variant>
    </vt:vector>
  </HeadingPairs>
  <TitlesOfParts>
    <vt:vector size="39" baseType="lpstr">
      <vt:lpstr> </vt:lpstr>
      <vt:lpstr>Disclaimer</vt:lpstr>
      <vt:lpstr>Notes</vt:lpstr>
      <vt:lpstr>Occupancy_2023</vt:lpstr>
      <vt:lpstr>Traffic&gt;</vt:lpstr>
      <vt:lpstr>Feb-24</vt:lpstr>
      <vt:lpstr>Jan-24</vt:lpstr>
      <vt:lpstr>Dec-23</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2024-04-18T10:03:08Z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